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mojzi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201" sheetId="3" r:id="rId3"/>
  </sheets>
  <definedNames/>
  <calcPr/>
  <webPublishing/>
</workbook>
</file>

<file path=xl/sharedStrings.xml><?xml version="1.0" encoding="utf-8"?>
<sst xmlns="http://schemas.openxmlformats.org/spreadsheetml/2006/main" count="1609" uniqueCount="590">
  <si>
    <t>Rekapitulace ceny</t>
  </si>
  <si>
    <t>Stavba: B19007DZS - II/334 Přestavlky, most ev.č. 334-011</t>
  </si>
  <si>
    <t xml:space="preserve">Varianta: PDPS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</si>
  <si>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</si>
  <si>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</si>
  <si>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</si>
  <si>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</si>
  <si>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</si>
  <si>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</si>
  <si>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</si>
  <si>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</si>
  <si>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</si>
  <si>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</si>
  <si>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</si>
  <si>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B19007DZS</t>
  </si>
  <si>
    <t>II/334 Přestavlky, most ev.č. 334-011</t>
  </si>
  <si>
    <t>O</t>
  </si>
  <si>
    <t>Rozpočet:</t>
  </si>
  <si>
    <t>0,00</t>
  </si>
  <si>
    <t>15,00</t>
  </si>
  <si>
    <t>21,00</t>
  </si>
  <si>
    <t>3</t>
  </si>
  <si>
    <t>2</t>
  </si>
  <si>
    <t>SO 000</t>
  </si>
  <si>
    <t>Vedlejší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</si>
  <si>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</si>
  <si>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</si>
  <si>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</si>
  <si>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</si>
  <si>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</si>
  <si>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</si>
  <si>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</si>
  <si>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</si>
  <si>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</si>
  <si>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</si>
  <si>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</si>
  <si>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</si>
  <si>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</si>
  <si>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</si>
  <si>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</si>
  <si>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</si>
  <si>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</si>
  <si>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</si>
  <si>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</si>
  <si>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</si>
  <si>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</si>
  <si>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</si>
  <si>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014201</t>
  </si>
  <si>
    <t/>
  </si>
  <si>
    <t>POPLATKY ZA ZEMNÍK - ZEMINA</t>
  </si>
  <si>
    <t>M3</t>
  </si>
  <si>
    <t>2020_OTSKP</t>
  </si>
  <si>
    <t>PP</t>
  </si>
  <si>
    <t>VV</t>
  </si>
  <si>
    <t>pol. 17411-zásyp výkopů: 106.4=106,400 [A]</t>
  </si>
  <si>
    <t>TS</t>
  </si>
  <si>
    <t>zahrnuje veškeré poplatky majiteli zemníku související s nákupem zeminy (nikoliv s otvírkou  
zemníku)</t>
  </si>
  <si>
    <t>015111</t>
  </si>
  <si>
    <t>POPLATKY ZA LIKVIDACI ODPADŮ NEKONTAMINOVANÝCH - 17 05 04  VYTĚŽENÉ ZEMINY A HORNINY -  I. TŘÍDA TĚŽITELNOSTI</t>
  </si>
  <si>
    <t>T</t>
  </si>
  <si>
    <t>pol. 123738-odkop pro zpev. komunikace: 264.0*2.0=528,000 [A] 
pol. 124738-odtěžení hrázek: 28.0*2.0=56,000 [B] 
pol. 12960-nánosy z koryta:14.8*2,0=29,600 [C] 
pol. 131738 zemina z výkopů minus pol. 17411-zásyp výkopů: (258,0-106.4)*2,0=303,200 [D] 
pol. 132738-zemina z rýh:9.792*2,0=19,584 [E] 
Celkem: A+B+C+D+E=936,384 [F]</t>
  </si>
  <si>
    <t>1. Položka obsahuje:  
– veškeré poplatky provozovateli skládky, recyklační linky nebo jiného zařízení na zpracování nebo likvidaci odpadů související s převzetím, uložením, zpracováním nebo likvidací odpadu  
2. Položka neobsahuje:  
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</si>
  <si>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015120</t>
  </si>
  <si>
    <t>POPLATKY ZA LIKVIDACI ODPADŮ NEKONTAMINOVANÝCH - 17 01 02  STAVEBNÍ A DEMOLIČNÍ SUŤ (CIHLY)</t>
  </si>
  <si>
    <t>pol. 966138-bourání KO z kamene: 46,78*2,6=121,628 [A]</t>
  </si>
  <si>
    <t>015130</t>
  </si>
  <si>
    <t>POPLATKY ZA LIKVIDACI ODPADŮ NEKONTAMINOVANÝCH - 17 03 02  VYBOURANÝ ASFALTOVÝ BETON BEZ DEHTU</t>
  </si>
  <si>
    <t>pol. 113338-odstr.asfalt.podkladů:45.375*2,2=99,825 [A]</t>
  </si>
  <si>
    <t>015140</t>
  </si>
  <si>
    <t>POPLATKY ZA LIKVIDACI ODPADŮ NEKONTAMINOVANÝCH - 17 01 01  BETON Z DEMOLIC OBJEKTŮ, ZÁKLADŮ TV</t>
  </si>
  <si>
    <t>pol. 966168-bourání KO ŽB: 22,085*2,5=55,213 [A]</t>
  </si>
  <si>
    <t>015160</t>
  </si>
  <si>
    <t>POPLATKY ZA LIKVIDACI ODPADŮ NEKONTAMINOVANÝCH - 02 01 03  SMÝCENÉ STROMY A KEŘE</t>
  </si>
  <si>
    <t>7</t>
  </si>
  <si>
    <t>015330</t>
  </si>
  <si>
    <t>POPLATKY ZA LIKVIDACI ODPADŮ NEKONTAMINOVANÝCH - 17 05 04  KAMENNÁ SUŤ</t>
  </si>
  <si>
    <t>pol. 113328-odstr.zpev.ploch z kam:90.75*2,6=235,950 [A]</t>
  </si>
  <si>
    <t>8</t>
  </si>
  <si>
    <t>015340</t>
  </si>
  <si>
    <t>POPLATKY ZA LIKVIDACI ODPADŮ NEKONTAMINOVANÝCH - 02 01 03  PAŘEZY</t>
  </si>
  <si>
    <t>02520</t>
  </si>
  <si>
    <t>ZKOUŠENÍ MATERIÁLŮ NEZÁVISLOU ZKUŠEBNOU</t>
  </si>
  <si>
    <t>KPL</t>
  </si>
  <si>
    <t>včetně zkoušení a vzorkování stávající vozovky na obsah polyaromatických uhlovodíků  
(Vyhl. č. 130/2019)  
provede zhotovitel před zahájením stavby</t>
  </si>
  <si>
    <t>zahrnuje veškeré náklady spojené s objednatelem požadovanými zkouškami</t>
  </si>
  <si>
    <t>02911</t>
  </si>
  <si>
    <t>OSTATNÍ POŽADAVKY - GEODETICKÉ ZAMĚŘENÍ</t>
  </si>
  <si>
    <t>včetně ověření předpokladu dle Záborového elaborátu</t>
  </si>
  <si>
    <t>zahrnuje veškeré náklady spojené s objednatelem požadovanými pracemi</t>
  </si>
  <si>
    <t>02943</t>
  </si>
  <si>
    <t>OSTATNÍ POŽADAVKY - VYPRACOVÁNÍ RDS</t>
  </si>
  <si>
    <t>včetně technické pomoci projektanta zhotoviteli</t>
  </si>
  <si>
    <t>12</t>
  </si>
  <si>
    <t>02944</t>
  </si>
  <si>
    <t>OSTAT POŽADAVKY - DOKUMENTACE SKUTEČ PROVEDENÍ</t>
  </si>
  <si>
    <t>včetně podkladů pro mostní list  
včetně elektronické verze v pdf a dwg</t>
  </si>
  <si>
    <t>13</t>
  </si>
  <si>
    <t>02946</t>
  </si>
  <si>
    <t>OSTAT POŽADAVKY - FOTODOKUMENTACE</t>
  </si>
  <si>
    <t>pasportizace stavu komunikací využitých pro objížďky před zahájením stavby 
pasportizace oplocení pozemku parc. č. 1283/1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</si>
  <si>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</si>
  <si>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14</t>
  </si>
  <si>
    <t>02991</t>
  </si>
  <si>
    <t>OSTATNÍ POŽADAVKY - INFORMAČNÍ TABULE</t>
  </si>
  <si>
    <t>KUS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</si>
  <si>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</si>
  <si>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15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</si>
  <si>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</si>
  <si>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</si>
  <si>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 
včetně oplocení staveniště</t>
  </si>
  <si>
    <t>SO 201</t>
  </si>
  <si>
    <t>Most ev.č. 32922-1</t>
  </si>
  <si>
    <t>Zemní práce</t>
  </si>
  <si>
    <t>11110</t>
  </si>
  <si>
    <t>ODSTRANĚNÍ TRAVIN</t>
  </si>
  <si>
    <t>M2</t>
  </si>
  <si>
    <t>odstranění travin bez ohledu na způsob provedení  
přemístění travin s uložením na hromady</t>
  </si>
  <si>
    <t>u vjezdu pč. 1258: 7.0*1=7,000 [A] 
svah u LK OP1: 7.0*1.2+13.0=21,400 [B] 
svahy koryta: (48.0+114.0)*1.2=194,400 [C] 
rigol + plocha nad rigolem: 150.0*1.2+75.0=255,000 [D] 
vpravo od mostu: 5.0+51.0=56,000 [E] 
Celkem: A+B+C+D+E=533,800 [F]</t>
  </si>
  <si>
    <t>111204</t>
  </si>
  <si>
    <t>ODSTRANĚNÍ KŘOVIN S ODVOZEM DO 5KM</t>
  </si>
  <si>
    <t>kácení náletových dřevin</t>
  </si>
  <si>
    <t>svahy koryta: 2*50.0*1.2=120,000 [A] 
plocha nad rigolem: 75.0=75,000 [B] 
Celkem: A+B=195,000 [C]</t>
  </si>
  <si>
    <t>odstranění křovin a stromů do průměru 100 mm  
doprava dřevin na předepsanou vzdálenost  
spálení na hromadách nebo štěpkování</t>
  </si>
  <si>
    <t>113328</t>
  </si>
  <si>
    <t>ODSTRAN PODKL ZPEVNĚNÝCH PLOCH Z KAMENIVA NESTMEL, ODVOZ DO 20KM</t>
  </si>
  <si>
    <t>odhad. tl. 300mm 
6m před mostem + na mostě + za mostem: 55.0*5.5*0.3=90,750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</si>
  <si>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</si>
  <si>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113338</t>
  </si>
  <si>
    <t>ODSTRAN PODKL ZPEVNĚNÝCH PLOCH S ASFALT POJIVEM, ODVOZ DO 20KM</t>
  </si>
  <si>
    <t>povinný odkup zhotovitelem (zjištění dehtu v asfaltu)</t>
  </si>
  <si>
    <t>odhad. tl. 150mm 
6m před mostem + na mostě + za mostem: 55.0*5.5*0.15=45,375 [A]</t>
  </si>
  <si>
    <t>113728</t>
  </si>
  <si>
    <t>FRÉZOVÁNÍ ZPEVNĚNÝCH PLOCH ASFALTOVÝCH, ODVOZ DO 20KM</t>
  </si>
  <si>
    <t>povinný odkup zhotovitelem (po zjištění dehtu v asfaltu)</t>
  </si>
  <si>
    <t>obrusná vrstva (odhad tl. 50 mm) na celém opr. úseku: 70.8*5.5*0.05=19,470 [A] 
ložní vrstvy (odhad tl. 2x50 mm) na délce 55 m: 55.0*5.5*0.10=30,250 [B] 
oprava vozovky objízdných tras: 250.0*0.04=10,000 [C] 
Celkem: A+B+C=59,720 [D]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</si>
  <si>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</si>
  <si>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11511</t>
  </si>
  <si>
    <t>ČERPÁNÍ VODY DO 500 L/MIN</t>
  </si>
  <si>
    <t>HOD</t>
  </si>
  <si>
    <t>Položka čerpání vody na povrchu zahrnuje i potrubí, pohotovost záložní čerpací soupravy a zřízení čerpací jímky. Součástí položky je také následná demontáž a likvidace těchto zařízení</t>
  </si>
  <si>
    <t>121108</t>
  </si>
  <si>
    <t>SEJMUTÍ ORNICE NEBO LESNÍ PŮDY S ODVOZEM DO 20KM</t>
  </si>
  <si>
    <t>odvoz na meziskládku - určena k opětovnému uložení  
včetně fotodokumentace a zprávy o nakládání s ornicí</t>
  </si>
  <si>
    <t>svah u LK OP1: (7*1.2+13)*0.25=5,350 [A] 
svahy koryta: (20.0+35.0)*1.2*0.25=16,500 [B] 
rigol + plocha nad rigolem: (150.0*1.2+75.0)*0.25=63,750 [C] 
vpravo od mostu: (5.0+6.0)*0.25=2,750 [D] 
Celkem: A+B+C+D=88,350 [E]</t>
  </si>
  <si>
    <t>položka zahrnuje sejmutí ornice bez ohledu na tloušťku vrstvy a její vodorovnou dopravu  
nezahrnuje uložení na trvalou skládku</t>
  </si>
  <si>
    <t>123738</t>
  </si>
  <si>
    <t>ODKOP PRO SPOD STAVBU SILNIC A ŽELEZNIC TŘ. I, ODVOZ DO 20KM</t>
  </si>
  <si>
    <t>Odkop pro zpevnění levého svahu vozovky a odkop stávajícího tělesa rigolu kvůli jeho odsunutí</t>
  </si>
  <si>
    <t>6.0*44.0=264,000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</si>
  <si>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</si>
  <si>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124738</t>
  </si>
  <si>
    <t>VYKOPÁVKY PRO KORYTA VODOTEČÍ TŘ. I, ODVOZ DO 20KM</t>
  </si>
  <si>
    <t>odtěžení zemních hrázek</t>
  </si>
  <si>
    <t>2*7.0*2.0=28,000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</si>
  <si>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</si>
  <si>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12960</t>
  </si>
  <si>
    <t>ČIŠTĚNÍ VODOTEČÍ A MELIORAČ KANÁLŮ OD NÁNOSŮ</t>
  </si>
  <si>
    <t>úprava a pročištění koryta  
vodorovná a svislá doprava, přemístění, manipulace s výkopkem a uložení na skládku ( bez poplatku )</t>
  </si>
  <si>
    <t>pod mostem + 20 m před a za mostem (odhad tl. nánosů 200 mm) 
(20.0*1.0+6.0*3.0+8.0*1.5+12.0*2.0)*0.2=14,800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</si>
  <si>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</si>
  <si>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131738</t>
  </si>
  <si>
    <t>HLOUBENÍ JAM ZAPAŽ I NEPAŽ TŘ. I, ODVOZ DO 20KM</t>
  </si>
  <si>
    <t>výkopy pro nové založení mostu, odvoz na meziskládku, vhodná zemina určena k použití pro zásypy 
včetně čerpání vody, čerpacích jímek, potrubí a pohotovostní čerpací soupravy 
včetně odtěžení zásypu mostní klenby</t>
  </si>
  <si>
    <t>výkopová jáma mostu: 16.0*13.0=208,000 [A] 
výkopová jáma op. zdi: 5.0*10.0=50,000 [B] 
Celkem: A+B=258,000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</si>
  <si>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</si>
  <si>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132738</t>
  </si>
  <si>
    <t>HLOUBENÍ RÝH ŠÍŘ DO 2M PAŽ I NEPAŽ TŘ. I, ODVOZ DO 20KM</t>
  </si>
  <si>
    <t>podélné patky v korytě:2*2*6.0*0.4*0.6=5,760 [A] 
příčné prahy v korytě: (6.5+4.0)*1.2*0.4*0.8=4,032 [B] 
Celkem: A+B=9,792 [C]</t>
  </si>
  <si>
    <t>17411</t>
  </si>
  <si>
    <t>ZÁSYP JAM A RÝH ZEMINOU SE ZHUTNĚNÍM</t>
  </si>
  <si>
    <t>zásyp výkop. jámy mostu: 5.9*16.0=94,400 [A] 
zásyp výkop. jámy na líci op. zdi: 1.2*10.0=12,000 [B] 
Celkem: A+B=106,400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</si>
  <si>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</si>
  <si>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17720</t>
  </si>
  <si>
    <t>ZEMNÍ HRÁZKY ZE ZEMIN BEZ ZHUT</t>
  </si>
  <si>
    <t>zahrázkování toku (zásyp zatrubnění potoka)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</si>
  <si>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výplň jam a prohlubní v podloží  
- úprava, očištění, ochrana a zhutnění podloží  
- svahování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</si>
  <si>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18234</t>
  </si>
  <si>
    <t>ROZPROSTŘENÍ ORNICE V ROVINĚ V TL DO 0,25M</t>
  </si>
  <si>
    <t>nutné přemístění ornice z dočasných skládek, rozprostření v předepsané tloušťce  
včetně fotodokumentace a zprávy o nakládání s ornicí</t>
  </si>
  <si>
    <t>vlevo od OP1: 13.0*0.25=3,250 [A] 
rigol+plocha nad rigolem: (150.0*1.2+75.0)*0.25=63,750 [B] 
vpravo od mostu: (5.0+6.0)*0.25=2,750 [C] 
Celkem: A+B+C=69,750 [D]</t>
  </si>
  <si>
    <t>položka zahrnuje:  
nutné přemístění ornice z dočasných skládek vzdálených do 50m  
rozprostření ornice v předepsané tloušťce v rovině a ve svahu do 1:5</t>
  </si>
  <si>
    <t>16</t>
  </si>
  <si>
    <t>18242</t>
  </si>
  <si>
    <t>ZALOŽENÍ TRÁVNÍKU HYDROOSEVEM NA ORNICI</t>
  </si>
  <si>
    <t>dodání předepsané travní směsi, její výsev na ornici, zalévání a první pokosení</t>
  </si>
  <si>
    <t>vlevo od OP1: 13.0=13,000 [A] 
rigol+plocha nad rigolem: (150.0*1.2+75.0)=255,000 [B] 
vpravo od mostu: (5.0+6.0)=11,000 [C] 
Celkem: A+B+C=279,000 [D]</t>
  </si>
  <si>
    <t>Zahrnuje dodání předepsané travní směsi, hydroosev na ornici, zalévání, první pokosení, to vše bez ohledu na sklon terénu</t>
  </si>
  <si>
    <t>Základy</t>
  </si>
  <si>
    <t>17</t>
  </si>
  <si>
    <t>21263</t>
  </si>
  <si>
    <t>TRATIVODY KOMPLET Z TRUB Z PLAST HMOT DN DO 150MM</t>
  </si>
  <si>
    <t>M</t>
  </si>
  <si>
    <t>drenáž za opěrami DN 150 - odvodnění rubu opěr a opěr. zdi včetně vyústění</t>
  </si>
  <si>
    <t>za opěrami: 2*7.0=14,000 [A] 
za op. zdí: 10.0=10,000 [B] 
vyústění: 3*1.0=3,000 [C] 
Celkem: A+B+C=27,000 [D]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</si>
  <si>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</si>
  <si>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18</t>
  </si>
  <si>
    <t>21331</t>
  </si>
  <si>
    <t>DRENÁŽNÍ VRSTVY Z BETONU MEZEROVITÉHO (DRENÁŽNÍHO)</t>
  </si>
  <si>
    <t>ochrana drenáže za opěrami</t>
  </si>
  <si>
    <t>za opěrami: 2*7.0*0.1=1,400 [A] 
za op. zdí: 10.0*0.1=1,000 [B] 
Celkem: A+B=2,400 [C]</t>
  </si>
  <si>
    <t>Položka zahrnuje:  
- dodávku předepsaného materiálu pro drenážní vrstvu, včetně mimostaveništní a vnitrostaveništní dopravy  
- provedení drenážní vrstvy předepsaných rozměrů a předepsaného tvaru</t>
  </si>
  <si>
    <t>19</t>
  </si>
  <si>
    <t>21341</t>
  </si>
  <si>
    <t>DRENÁŽNÍ VRSTVY Z PLASTBETONU (PLASTMALTY)</t>
  </si>
  <si>
    <t>drenážní kanálek pro odvodnění izolace mostovky</t>
  </si>
  <si>
    <t>20</t>
  </si>
  <si>
    <t>21361</t>
  </si>
  <si>
    <t>DRENÁŽNÍ VRSTVY Z GEOTEXTILIE</t>
  </si>
  <si>
    <t>ochrana izolace HDPE v přechodové oblasti - 2 vrstvy</t>
  </si>
  <si>
    <t>ochrana HDPE fólie za opěrami: 2*2.5*6,0=30,000 [A] 
ochrana HDPE fólie za op. zdí: 2*3.0*10,0=60,000 [B] 
Celkem: A+B=90,000 [C]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</si>
  <si>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</si>
  <si>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21</t>
  </si>
  <si>
    <t>21461F</t>
  </si>
  <si>
    <t>SEPARAČNÍ GEOTEXTILIE DO 600G/M2</t>
  </si>
  <si>
    <t>separace nové konstrukce vozovky od zhutněného podloží</t>
  </si>
  <si>
    <t>separace konstrukce vozovky: 7.7*42=323,400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</si>
  <si>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</si>
  <si>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22</t>
  </si>
  <si>
    <t>272325</t>
  </si>
  <si>
    <t>ZÁKLADY ZE ŽELEZOBETONU DO C30/37</t>
  </si>
  <si>
    <t>včetně bednění, izolačních nátěrů</t>
  </si>
  <si>
    <t>základy mostu: 2*1,25*7,6*0,5=9,500 [A] 
základy op. zdi: 2.5*0.5*10,0=12,500 [B] 
základ obnovené plotové zídky (parc.č. 1283/1): 0.5*0.3*6.0=0,900 [C] 
Celkem: A+B+C=22,900 [D]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</si>
  <si>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</si>
  <si>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23</t>
  </si>
  <si>
    <t>272365</t>
  </si>
  <si>
    <t>VÝZTUŽ ZÁKLADŮ Z OCELI 10505, B500B</t>
  </si>
  <si>
    <t>cca 160 kg/m3</t>
  </si>
  <si>
    <t>0,16*22,9=3,664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</si>
  <si>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</si>
  <si>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Svislé konstrukce</t>
  </si>
  <si>
    <t>24</t>
  </si>
  <si>
    <t>31712</t>
  </si>
  <si>
    <t>ŘÍMSY Z DÍLCŮ ŽELEZOBETONOVÝCH</t>
  </si>
  <si>
    <t>lícní prefabrikáty  
dodání včetně výztuže, těsnění a tmelení spár a spojů</t>
  </si>
  <si>
    <t>levá římsa: 17,1*0,65*0.15=1,667 [A] 
pravá římsa: 9,1*0,65*0.15=0,887 [B] 
Celkem: A+B=2,554 [C]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</si>
  <si>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</si>
  <si>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25</t>
  </si>
  <si>
    <t>31717</t>
  </si>
  <si>
    <t>KOVOVÉ KONSTRUKCE PRO KOTVENÍ ŘÍMSY</t>
  </si>
  <si>
    <t>KG</t>
  </si>
  <si>
    <t>kotvy říms do betonu, včetně povrchové úpravy, vrtu, úpravy a vyčištění vrtu, lepidla, vlepení kotvy</t>
  </si>
  <si>
    <t>(18+10)*7=196,000 [A]</t>
  </si>
  <si>
    <t>Položka zahrnuje dodávku (výrobu) kotevního prvku předepsaného tvaru a jeho osazení do předepsané polohy včetně nezbytných prací (vrty, zálivky apod.)</t>
  </si>
  <si>
    <t>26</t>
  </si>
  <si>
    <t>317325</t>
  </si>
  <si>
    <t>ŘÍMSY ZE ŽELEZOBETONU DO C30/37</t>
  </si>
  <si>
    <t>včetně bednění, úpravy pracovních  a dilatačních spar, tmelení trvale pružným tmelem a včetně izolačních nátěrů</t>
  </si>
  <si>
    <t>levá římsa: 17,1*0,67*0.26=2,979 [A] 
pravá římsa: 9,1*0,67*0.26=1,585 [B] 
Celkem: A+B=4,564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</si>
  <si>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</si>
  <si>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27</t>
  </si>
  <si>
    <t>317365</t>
  </si>
  <si>
    <t>VÝZTUŽ ŘÍMS Z OCELI 10505, B500B</t>
  </si>
  <si>
    <t>4.564*0.16=0,730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</si>
  <si>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</si>
  <si>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28</t>
  </si>
  <si>
    <t>327325</t>
  </si>
  <si>
    <t>ZDI OPĚRNÉ, ZÁRUBNÍ, NÁBŘEŽNÍ ZE ŽELEZOVÉHO BETONU DO C30/37</t>
  </si>
  <si>
    <t>opěrná zeď: 2.15*9.73*0.5=10,460 [A] 
sokl obnovené plotové zídky (parc. č. 1289): 0.3*0.8*6.0=1,440 [B] 
Celkem: A+B=11,900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</si>
  <si>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</si>
  <si>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29</t>
  </si>
  <si>
    <t>327365</t>
  </si>
  <si>
    <t>VÝZTUŽ ZDÍ OPĚRNÝCH, ZÁRUBNÍCH, NÁBŘEŽNÍCH Z OCELI 10505, B500B</t>
  </si>
  <si>
    <t>cca 140 kg/m3</t>
  </si>
  <si>
    <t>11.90*0.14=1,666 [A]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</si>
  <si>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</si>
  <si>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30</t>
  </si>
  <si>
    <t>389325</t>
  </si>
  <si>
    <t>MOSTNÍ RÁMOVÉ KONSTRUKCE ZE ŽELEZOBETONU C30/37</t>
  </si>
  <si>
    <t>včetně úpravy pracovních a dilatačních spar, bednění a izolačních nátěrů  
včetně podpěrné skruže  
vlys do betonu levého křídla u OP1 - letopočet doby výstavby mostu</t>
  </si>
  <si>
    <t>stojky: 2*2.1*0.35*7,1=10,437 [A] 
příčel vč. náběhu: 0.40*7.1*3.6+2*0.5*0.2*0.2*7.1=10,508 [B] 
křídla: (6.0+2.0*1.5+0.25*2.5+10)*0.6=11,775 [C] 
Celkem: A+B+C=32,720 [D]</t>
  </si>
  <si>
    <t>31</t>
  </si>
  <si>
    <t>389365</t>
  </si>
  <si>
    <t>VÝZTUŽ MOSTNÍ RÁMOVÉ KONSTRUKCE Z OCELI 10505, B500B</t>
  </si>
  <si>
    <t>cca 190 kg/m3</t>
  </si>
  <si>
    <t>32.720*0,190=6,217 [A]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</si>
  <si>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armokošů)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</si>
  <si>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32</t>
  </si>
  <si>
    <t>389369</t>
  </si>
  <si>
    <t>R</t>
  </si>
  <si>
    <t>ŠROUBOVANÉ SPOJKY VÝZTUŽE PROFIL 16 mm</t>
  </si>
  <si>
    <t>KS</t>
  </si>
  <si>
    <t>šroubované spojky výztuže na pohledových stranách nosné konstrukce 
budoucí možné rozšíření mostu o chodník</t>
  </si>
  <si>
    <t>2*(25+13)=76,000 [A]</t>
  </si>
  <si>
    <t>šroubované spojky výztuže 
včetně vyřezání závitu na spojkovaném prutu 
včetně montáže na spojkovaný prut výztuže 
včetně osazení do bednění  
včetně opatření konce spojky vodotěsnou zátkou</t>
  </si>
  <si>
    <t>Vodorovné konstrukce</t>
  </si>
  <si>
    <t>33</t>
  </si>
  <si>
    <t>431125</t>
  </si>
  <si>
    <t>SCHODIŠŤ KONSTR Z DÍLCŮ ŽELEZOBETON DO C30/37 (B37)</t>
  </si>
  <si>
    <t>revizní schodiště u OP1  
včetně úpravy spar a spojů</t>
  </si>
  <si>
    <t>10 stupňů schod. 10*0,75*0,45*0,2=0,675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</si>
  <si>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</si>
  <si>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34</t>
  </si>
  <si>
    <t>451311</t>
  </si>
  <si>
    <t>PODKL A VÝPLŇ VRSTVY Z PROST BET DO C8/10</t>
  </si>
  <si>
    <t>podkl. bet pod drenáží: 2*0.7*0.25*6.0+1.0*0.25*10.0=4,600 [A] 
výplň beton pod korytem v místě mostu: 1.8*8.0=14,400 [B] 
Celkem: A+B=19,000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</si>
  <si>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</si>
  <si>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35</t>
  </si>
  <si>
    <t>451314</t>
  </si>
  <si>
    <t>PODKLADNÍ A VÝPLŇOVÉ VRSTVY Z PROSTÉHO BETONU C25/30</t>
  </si>
  <si>
    <t>zpevnění za římsami (přídlažby za mostem): (1.1*1.0+2.0*1.0+2.0*1.1+1.0*1.1)*0.1=0,640 [A] 
zpevnění koryta pod mostem: 3.3*8.0*0.1=2,640 [B] 
zpevnění koryta před mostem: 7.8*5.0*0.1=3,900 [C] 
zpevnění koryta před mostem: 5.5*5.0*0.1=2,750 [D] 
zpevnění rigolu v 1.části op. zdi: 3.5*7.0*0.1=2,450 [E] 
zpevnění rigolu v 2.části op. zdi: 4.5*6.5*0.1=2,925 [F] 
pod reviz. schodištěm: 0.85*1.1=0,935 [G] 
Celkem: A+B+C+D+E+F+G=16,240 [H]</t>
  </si>
  <si>
    <t>36</t>
  </si>
  <si>
    <t>451382</t>
  </si>
  <si>
    <t>PODKL VRSTVY ZE ŽELEZOBET DO C12/15 VČET VÝZTUŽE</t>
  </si>
  <si>
    <t>výztuž KARI sítěmi prof. 8mm/150/150 při obou površích</t>
  </si>
  <si>
    <t>3.8*10.0*0.4=15,200 [A] 
5.8*8.0*0.4=18,560 [B] 
Celkem: A+B=33,760 [C]</t>
  </si>
  <si>
    <t>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 
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 
betonu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nátěry zabraňující soudržnost betonu a bednění  
- výplň, těsnění  a tmelení spar a spojů  
- opatření  povrchů  betonu  izolací  proti zemní vlhkosti v částech, kde přijdou do styku se  
zeminou nebo kamenivem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úpravy výztuže pro osazení doplňkových konstrukcí  
- veškerá opatření pro zajištění soudržnosti výztuže a betonu  
- povrchovou antikorozní úpravu výztuže  
- separaci výztuže</t>
  </si>
  <si>
    <t>37</t>
  </si>
  <si>
    <t>45157</t>
  </si>
  <si>
    <t>PODKLADNÍ A VÝPLŇOVÉ VRSTVY Z KAMENIVA TĚŽENÉHO</t>
  </si>
  <si>
    <t>nakupovaný materiál včetně natěžení a dovozu 
šp podsyp pod revizním schodištěm tl. 100 mm</t>
  </si>
  <si>
    <t>zpevnění za římsami (přídlažby za mostem): (1.1*1.0+2.0*1.0+2.0*1.1+1.0*1.1)*0.1=0,640 [A] 
zpevnění koryta před mostem: 7.8*5.0*0.1=3,900 [B] 
zpevnění koryta za mostem: 5.5*5.0*0.1=2,750 [C] 
zpevnění rigolu v 1.části op. zdi: 3.5*7.0*0.1=2,450 [D] 
zpevnění rigolu v 2.části op. zdi: 4.5*6.5*0.1=2,925 [E] 
podsyp schodiště: 3.6*1.2*0.1=0,432 [F] 
Celkem: A+B+C+D+E+F=13,097 [G]</t>
  </si>
  <si>
    <t>položka zahrnuje dodávku předepsaného kameniva, mimostaveništní a vnitrostaveništní dopravu a jeho uložení  
není-li v zadávací dokumentaci uvedeno jinak, jedná se o nakupovaný materiál</t>
  </si>
  <si>
    <t>38</t>
  </si>
  <si>
    <t>458523</t>
  </si>
  <si>
    <t>VÝPLŇ ZA OPĚRAMI A ZDMI Z KAMENIVA DRCENÉHO, INDEX ZHUTNĚNÍ ID DO 0,9</t>
  </si>
  <si>
    <t>ochranný obsyp a zásyp za rubem opěr a opěrné zdi, včetně natěžení a dovozu</t>
  </si>
  <si>
    <t>za opěrami: 2*0.9*0.8*6=8,640 [A] 
za opěr. zdí: 0.8*0.8*10=6,400 [B] 
Celkem: A+B=15,040 [C]</t>
  </si>
  <si>
    <t>39</t>
  </si>
  <si>
    <t>458573</t>
  </si>
  <si>
    <t>VÝPLŇ ZA OPĚRAMI A ZDMI Z KAMENIVA TĚŽENÉHO, INDEX ZHUTNĚNÍ ID DO 0,9</t>
  </si>
  <si>
    <t>zpětný zásyp za rubem opěr a opěr. zdí, včetně nákupu a hutnění</t>
  </si>
  <si>
    <t>2*3.7*6.0=44,400 [A] 
10.0*4.0=40,000 [B] 
Celkem: A+B=84,400 [C]</t>
  </si>
  <si>
    <t>40</t>
  </si>
  <si>
    <t>45860</t>
  </si>
  <si>
    <t>VÝPLŇ ZA OPĚRAMI A ZDMI Z MEZEROVITÉHO BETONU</t>
  </si>
  <si>
    <t>přechodové klíny</t>
  </si>
  <si>
    <t>2*3.5*0.4*6=16,800 [A]</t>
  </si>
  <si>
    <t>položka zahrnuje:  
- dodávku mezerovitého betonu předepsané kvality a zásyp se zhutněním včetně mimostaveništní a vnitrostaveništní dopravy</t>
  </si>
  <si>
    <t>41</t>
  </si>
  <si>
    <t>461314</t>
  </si>
  <si>
    <t>PATKY Z PROSTÉHO BETONU C25/30</t>
  </si>
  <si>
    <t>podélné patky v korytě - zajišťovací (před a za mostem)</t>
  </si>
  <si>
    <t>podélné patky v korytě:2*2*6.0*0.4*0.6=5,760 [A]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</si>
  <si>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</si>
  <si>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42</t>
  </si>
  <si>
    <t>46251</t>
  </si>
  <si>
    <t>ZÁHOZ Z LOMOVÉHO KAMENE</t>
  </si>
  <si>
    <t>zpevnění levého okraje silničního tělesa za opěrnou zdí 
jednotlivé kusy lom. kamene o hmotnosti min. 200 kg 
včetně vyklínování</t>
  </si>
  <si>
    <t>34.5*2.2=75,900 [A]</t>
  </si>
  <si>
    <t>položka zahrnuje:  
- dodávku a zához lomového kamene předepsané frakce včetně mimostaveništní a vnitrostaveništní dopravy  
není-li v zadávací dokumentaci uvedeno jinak, jedná se o nakupovaný materiál</t>
  </si>
  <si>
    <t>43</t>
  </si>
  <si>
    <t>465512</t>
  </si>
  <si>
    <t>DLAŽBY Z LOMOVÉHO KAMENE NA MC</t>
  </si>
  <si>
    <t>kámen tl. 200 mm - úprava koryta pod mostem, včetně spárování cementovou maltou, podklad dlažby viz pol. 451314</t>
  </si>
  <si>
    <t>zpevnění za římsami (přídlažby za mostem): (1.1*1.0+2.0*1.0+2.0*1.1+1.0*1.1)*0.2=1,280 [A] 
zpevnění koryta pod mostem: 3.3*8.0*0.2=5,280 [B] 
zpevnění koryta před mostem: 7.8*5.0*0.2=7,800 [C] 
zpevnění koryta před mostem: 5.5*5.0*0.2=5,500 [D] 
zpevnění rigolu v 1.části op. zdi: 3.5*7.0*0.2=4,900 [E] 
zpevnění rigolu v 2.části op. zdi: 4.5*6.5*0.2=5,850 [F] 
Celkem: A+B+C+D+E+F=30,610 [G]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</si>
  <si>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</si>
  <si>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44</t>
  </si>
  <si>
    <t>467314</t>
  </si>
  <si>
    <t>STUPNĚ A PRAHY VODNÍCH KORYT Z PROSTÉHO BETONU C25/30</t>
  </si>
  <si>
    <t>příčné prahy v korytě - ukončení zpevnění koryta</t>
  </si>
  <si>
    <t>příčné prahy : 0,4*0,8*(6,5+4.0)*1.2=4,032 [A]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</si>
  <si>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</si>
  <si>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Komunikace</t>
  </si>
  <si>
    <t>45</t>
  </si>
  <si>
    <t>56314</t>
  </si>
  <si>
    <t>VOZOVKOVÉ VRSTVY Z MECHANICKY ZPEVNĚNÉHO KAMENIVA TL. DO 200MM</t>
  </si>
  <si>
    <t>před a za mostem</t>
  </si>
  <si>
    <t>před a za mostem: (6.0+45.0)*6.8=346,800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</si>
  <si>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</si>
  <si>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46</t>
  </si>
  <si>
    <t>56334</t>
  </si>
  <si>
    <t>VOZOVKOVÉ VRSTVY ZE ŠTĚRKODRTI TL. DO 200MM</t>
  </si>
  <si>
    <t>1.) ochranná vozovková vrstva před a za mostem tl. min. 200 mm 
2.) úprava pro rovnoměrné sedání násypu pod záhozem z lomového kamene při levém okraji komunikace za opěr. zdí</t>
  </si>
  <si>
    <t>ad 1.) : (6.0+45.0)*7.5=382,500 [A] 
ad 2.) :  34.5*2.8=96,600 [B] 
Celkem: A+B=479,100 [C]</t>
  </si>
  <si>
    <t>47</t>
  </si>
  <si>
    <t>56962</t>
  </si>
  <si>
    <t>ZPEVNĚNÍ KRAJNIC Z RECYKLOVANÉHO MATERIÁLU TL DO 100MM</t>
  </si>
  <si>
    <t>(19.0+34.0)*0.75+(19.0+40.0)*0.50=69,250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</si>
  <si>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</si>
  <si>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48</t>
  </si>
  <si>
    <t>572123</t>
  </si>
  <si>
    <t>INFILTRAČNÍ POSTŘIK Z EMULZE DO 1,0KG/M2</t>
  </si>
  <si>
    <t>v předmostí mezi ACP a MZK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</si>
  <si>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</si>
  <si>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49</t>
  </si>
  <si>
    <t>572214</t>
  </si>
  <si>
    <t>SPOJOVACÍ POSTŘIK Z MODIFIK EMULZE DO 0,5KG/M2</t>
  </si>
  <si>
    <t>spojovací postřik mezi krytem a ložnou vrstvou a mezi ložnou vrstvou a litým asfaltem  
0,3 kg/m2</t>
  </si>
  <si>
    <t>na mostě : 2*6,0*3.6=43,200 [A] 
předmostí mezi ACO a ACL: (22.5+45.0)*6.0=405,000 [B] 
předmostí mezi ACL a ACP: (22.5+45.0)*6.5=438,750 [C] 
A+B+C=886,950 [D]</t>
  </si>
  <si>
    <t>50</t>
  </si>
  <si>
    <t>574A34</t>
  </si>
  <si>
    <t>ASFALTOVÝ BETON PRO OBRUSNÉ VRSTVY ACO 11+, 11S TL. 40MM</t>
  </si>
  <si>
    <t>před a za mostem: (22.5+45.0)*6.0=405,000 [A] 
na mostě:2*6,0*3.6=43,200 [B] 
opravy vozovky objízdné trasy:500,0=500,000 [C] 
A+B+C=948,200 [D]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</si>
  <si>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</si>
  <si>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51</t>
  </si>
  <si>
    <t>574D56</t>
  </si>
  <si>
    <t>ASFALTOVÝ BETON PRO LOŽNÍ VRSTVY MODIFIK ACL 16+, 16S TL. 60MM</t>
  </si>
  <si>
    <t>před a za mostem: (6.0+45.0)*6.0=306,000 [A]</t>
  </si>
  <si>
    <t>52</t>
  </si>
  <si>
    <t>574E78</t>
  </si>
  <si>
    <t>ASFALTOVÝ BETON PRO PODKLADNÍ VRSTVY ACP 22+, 22S TL. 80MM</t>
  </si>
  <si>
    <t>před a za mostem (přechodová oblast)</t>
  </si>
  <si>
    <t>před a za mostem: (6.0+45.0)*6.5=331,500 [A]</t>
  </si>
  <si>
    <t>53</t>
  </si>
  <si>
    <t>575F43</t>
  </si>
  <si>
    <t>LITÝ ASFALT MA IV (OCHRANA MOSTNÍ IZOLACE) 11 TL. 35MM MODIFIK</t>
  </si>
  <si>
    <t>na mostě  
expertní cena</t>
  </si>
  <si>
    <t>6,0*3,6=21,600 [A]</t>
  </si>
  <si>
    <t>Přidružená stavební výroba</t>
  </si>
  <si>
    <t>54</t>
  </si>
  <si>
    <t>711112</t>
  </si>
  <si>
    <t>IZOLACE BĚŽNÝCH KONSTRUKCÍ PROTI ZEMNÍ VLHKOSTI ASFALTOVÝMI PÁSY</t>
  </si>
  <si>
    <t>natavovací pás - izolace rubu opěr a rubu základu 
včetně úpravy povrchů podkladu - penetrační nátěr</t>
  </si>
  <si>
    <t>rub opěr: 2*2.5*6.0=30,000 [A] 
rub základů: 2*0.75*7.6=11,400 [B] 
dil. spára NK x op. zeď: 0.6*2.15=1,290 [C] 
Celkem: A+B+C=42,690 [D]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</si>
  <si>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</si>
  <si>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55</t>
  </si>
  <si>
    <t>711117</t>
  </si>
  <si>
    <t>IZOLACE BĚŽNÝCH KONSTRUKCÍ PROTI ZEMNÍ VLHKOSTI Z PE FÓLIÍ</t>
  </si>
  <si>
    <t>HDPE těsnící fólie v přechodových oblastech za rubem opěr a za rubem opěrné zdi</t>
  </si>
  <si>
    <t>za rubem opěr: 2*2.7*6.0=32,400 [A] 
za rubem op. zdi: 3.3*10.0=33,000 [B] 
Celkem: A+B=65,400 [C]</t>
  </si>
  <si>
    <t>56</t>
  </si>
  <si>
    <t>711422</t>
  </si>
  <si>
    <t>IZOLACE MOSTOVEK POD VOZOVKOU ASFALTOVÝMI PÁSY</t>
  </si>
  <si>
    <t>NAIP 5 mm  
včetně úpravy podkladu a penetračně adhezního nátěru, se zatažením pod římsy</t>
  </si>
  <si>
    <t>7.1*3.6=25,560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</si>
  <si>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</si>
  <si>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57</t>
  </si>
  <si>
    <t>711502</t>
  </si>
  <si>
    <t>OCHRANA IZOLACE NA POVRCHU ASFALTOVÝMI PÁSY</t>
  </si>
  <si>
    <t>ochrana izolace říms na mostovce - asfalt. pásy s hliníkovou vložkou</t>
  </si>
  <si>
    <t>2*0.6*3.6=4,320 [A]</t>
  </si>
  <si>
    <t>položka zahrnuje:  
- dodání  předepsaného ochranného materiálu  
- zřízení ochrany izolace</t>
  </si>
  <si>
    <t>58</t>
  </si>
  <si>
    <t>711509</t>
  </si>
  <si>
    <t>OCHRANA IZOLACE NA POVRCHU TEXTILIÍ</t>
  </si>
  <si>
    <t>ochrana hydroizolace spodní stavby geotextilií gramáže min. 600 g/m2</t>
  </si>
  <si>
    <t>rub opěr: 2*2.5*6.0=30,000 [A] 
rub základů: 2*0.75*7.6=11,400 [B] 
zasypaný líc opěr: (1.0+0.7)*7.1=12,070 [C] 
boky opěr: 2*(1.2+0.9)*0.35=1,470 [D] 
boky základů: 4*1.25*0.5=2,500 [E] 
líc základů: 2*1.2*7.1=17,040 [F] 
rub křídel: 6.0+2.0*1.5+0.25*2.5+10=19,625 [G] 
zasyp líc křídel: 5.0+3.0+0.25+6.0=14,250 [H] 
spod. plocha křídel: (4.5+3.5+0+5.0)*0.75=9,750 [I] 
rub op. zdi: 2.0*9.73=19,460 [J] 
zasyp. č. líce op. zdi+bok: 10.0+1.97*0.5=10,985 [K] 
základ op. zdi: 10.0*3.0=30,000 [L] 
Celkem: A+B+C+D+E+F+G+H+I+J+K+L=178,550 [M]</t>
  </si>
  <si>
    <t>59</t>
  </si>
  <si>
    <t>767101</t>
  </si>
  <si>
    <t>SMYKOVÉ DILATAČNÍ TRNY NEREZOVÉ, PROFIL 20mm</t>
  </si>
  <si>
    <t>smykové dilatační trny osazené mezi nosnou konstrukcí a dříkem opěrné zdi</t>
  </si>
  <si>
    <t>- položka zahrnuje osazení a upevnění výrobků do bednění</t>
  </si>
  <si>
    <t>60</t>
  </si>
  <si>
    <t>767911.R</t>
  </si>
  <si>
    <t>OPLOCENÍ Z OCELOVÝCH DÍLCŮ POZINKOVANÝCH SE SLOUPKY</t>
  </si>
  <si>
    <t>obnovení plotu na parc.č. 1283/1 
položka obsahuje rozebrání původního oplocení v délce 6 m a následné provedení nového plotu v délce 6 m 
včetně protikorozní ochrany povrchu plotu</t>
  </si>
  <si>
    <t>1.5*6.0=9,000 [A]</t>
  </si>
  <si>
    <t>61</t>
  </si>
  <si>
    <t>78383</t>
  </si>
  <si>
    <t>NÁTĚRY BETON KONSTR TYP S4 (OS-C)</t>
  </si>
  <si>
    <t>ochranný nátěr obruby a horního povrchu říms</t>
  </si>
  <si>
    <t>0.8*3.6*(17.1+9.1)=75,456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</si>
  <si>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</si>
  <si>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62</t>
  </si>
  <si>
    <t>7838H</t>
  </si>
  <si>
    <t>NÁTĚRY BETON KONSTR ANTIGRAFITI</t>
  </si>
  <si>
    <t>nátěry vnějších viditelných ploch betonu - vnější povrch opěr</t>
  </si>
  <si>
    <t>2*8,2=16,400 [A]</t>
  </si>
  <si>
    <t>Potrubí</t>
  </si>
  <si>
    <t>63</t>
  </si>
  <si>
    <t>87460</t>
  </si>
  <si>
    <t>POTRUBÍ Z TRUB PLAST ODPAD DN DO 800MM</t>
  </si>
  <si>
    <t>zatrubnění potoka před demolicí původního mostu  
včetně demolice a odvozu po ukončení stavby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</si>
  <si>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</si>
  <si>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Ostatní konstrukce a práce</t>
  </si>
  <si>
    <t>64</t>
  </si>
  <si>
    <t>9112A3</t>
  </si>
  <si>
    <t>ZÁBRADLÍ MOSTNÍ S VODOR MADLY - DEMONTÁŽ S PŘESUNEM</t>
  </si>
  <si>
    <t>demontáž stávajícího mostního zábradlí, odvoz na předepsané místo</t>
  </si>
  <si>
    <t>12,0+7,5=19,500 [A]</t>
  </si>
  <si>
    <t>položka zahrnuje:  
- demontáž a odstranění zařízení  
- jeho odvoz na předepsané místo</t>
  </si>
  <si>
    <t>65</t>
  </si>
  <si>
    <t>9112B1</t>
  </si>
  <si>
    <t>ZÁBRADLÍ MOSTNÍ SE SVISLOU VÝPLNÍ - DODÁVKA A MONTÁŽ</t>
  </si>
  <si>
    <t>10.0+17.0=27,000 [A]</t>
  </si>
  <si>
    <t>položka zahrnuje:  
dodání zábradlí včetně předepsané povrchové úpravy  
kotvení sloupků, t.j. kotevní desky, šrouby z nerez oceli, vrty a zálivku, pokud zadávací  
dokumentace nestanoví jinak  
případné nivelační hmoty pod kotevní desky</t>
  </si>
  <si>
    <t>66</t>
  </si>
  <si>
    <t>911CA3</t>
  </si>
  <si>
    <t>SVODIDLO BETON, ÚROVEŇ ZADRŽ N2 VÝŠ 0,8M - DEMONTÁŽ S PŘESUNEM</t>
  </si>
  <si>
    <t>demontáž stávajícího provizorního bet. svodidla</t>
  </si>
  <si>
    <t>67</t>
  </si>
  <si>
    <t>91228</t>
  </si>
  <si>
    <t>SMĚROVÉ SLOUPKY Z PLAST HMOT VČETNĚ ODRAZNÉHO PÁSKU</t>
  </si>
  <si>
    <t>položka zahrnuje:  
- dodání a osazení sloupku včetně nutných zemních prací  
- vnitrostaveništní a mimostaveništní doprava  
- odrazky plastové nebo z retroreflexní fólie</t>
  </si>
  <si>
    <t>68</t>
  </si>
  <si>
    <t>91345</t>
  </si>
  <si>
    <t>NIVELAČNÍ ZNAČKY KOVOVÉ</t>
  </si>
  <si>
    <t>položka zahrnuje:  
- dodání a osazení nivelační značky včetně nutných zemních prací  
- vnitrostaveništní a mimostaveništní dopravu</t>
  </si>
  <si>
    <t>69</t>
  </si>
  <si>
    <t>91355</t>
  </si>
  <si>
    <t>EVIDENČNÍ ČÍSLO MOSTU</t>
  </si>
  <si>
    <t>dodání tabulky s názvem toku (Velenický potok), včetně osazení na společný sloupek s evidenčním číslem mostu</t>
  </si>
  <si>
    <t>položka zahrnuje štítek s evidenčním číslem mostu, sloupek dopravní značky včetně osazení a nutných zemních prací a zabetonování</t>
  </si>
  <si>
    <t>70</t>
  </si>
  <si>
    <t>914121</t>
  </si>
  <si>
    <t>DOPRAVNÍ ZNAČKY ZÁKLADNÍ VELIKOSTI OCELOVÉ FÓLIE TŘ 1 - DODÁVKA A MONTÁŽ</t>
  </si>
  <si>
    <t>dočasné dopravní značení objízdné trasy na komunikacích II. třídy</t>
  </si>
  <si>
    <t>položka zahrnuje:  
- dodávku a montáž značek v požadovaném provedení</t>
  </si>
  <si>
    <t>71</t>
  </si>
  <si>
    <t>914123</t>
  </si>
  <si>
    <t>DOPRAVNÍ ZNAČKY ZÁKLADNÍ VELIKOSTI OCELOVÉ FÓLIE TŘ 1 - DEMONTÁŽ</t>
  </si>
  <si>
    <t>dočasné dopravní značení objízdné trasy (kom. II. třídy) - 27ks 
demontáž stávajícího trvalého značení - 5ks</t>
  </si>
  <si>
    <t>Položka zahrnuje odstranění, demontáž a odklizení materiálu s odvozem na předepsané místo</t>
  </si>
  <si>
    <t>72</t>
  </si>
  <si>
    <t>914131</t>
  </si>
  <si>
    <t>DOPRAVNÍ ZNAČKY ZÁKLADNÍ VELIKOSTI OCELOVÉ FÓLIE TŘ 2 - DODÁVKA A MONTÁŽ</t>
  </si>
  <si>
    <t>trvalé dopravní značení - IS15a</t>
  </si>
  <si>
    <t>73</t>
  </si>
  <si>
    <t>914321</t>
  </si>
  <si>
    <t>DOPRAV ZNAČKY ZMENŠ VEL OCEL FÓLIE TŘ 1 - DODÁVKA A MONT</t>
  </si>
  <si>
    <t>dočasné dopravní značení objízdné trasy - na komunikacích III. třídy a místních komunikacích</t>
  </si>
  <si>
    <t>74</t>
  </si>
  <si>
    <t>914323</t>
  </si>
  <si>
    <t>DOPRAV ZNAČKY ZMENŠ VEL OCEL FÓLIE TŘ 1 - DEMONTÁŽ</t>
  </si>
  <si>
    <t>75</t>
  </si>
  <si>
    <t>914421</t>
  </si>
  <si>
    <t>DOPRAVNÍ ZNAČKY 100X150CM OCELOVÉ FÓLIE TŘ 1 - DODÁVKA A MONTÁŽ</t>
  </si>
  <si>
    <t>dočasné dopravní značení objízdné trasy</t>
  </si>
  <si>
    <t>76</t>
  </si>
  <si>
    <t>914423</t>
  </si>
  <si>
    <t>DOPRAVNÍ ZNAČKY 100X150CM OCELOVÉ FÓLIE TŘ 1 - DEMONTÁŽ</t>
  </si>
  <si>
    <t>Položka zahrnuje odstranění, demontáž a odklizení materiálu s odvozem na předepsané  
místo</t>
  </si>
  <si>
    <t>77</t>
  </si>
  <si>
    <t>914A21</t>
  </si>
  <si>
    <t>EV ČÍSLO MOSTU OCEL S FÓLIÍ TŘ.1 DODÁVKA A MONTÁŽ</t>
  </si>
  <si>
    <t>označení mostu (osazení na samostatný sloupek)</t>
  </si>
  <si>
    <t>78</t>
  </si>
  <si>
    <t>915111</t>
  </si>
  <si>
    <t>VODOROVNÉ DOPRAVNÍ ZNAČENÍ BARVOU HLADKÉ - DODÁVKA A POKLÁDKA</t>
  </si>
  <si>
    <t>předznačení + vodorovné dopravní značení</t>
  </si>
  <si>
    <t>2*2*72,0*0,125=36,000 [A]</t>
  </si>
  <si>
    <t>položka zahrnuje:  
- dodání a pokládku nátěrového materiálu (měří se pouze natíraná plocha)  
- předznačení a reflexní úpravu</t>
  </si>
  <si>
    <t>79</t>
  </si>
  <si>
    <t>916131</t>
  </si>
  <si>
    <t>DOPRAV SVĚTLO VÝSTRAŽ SOUPRAVA 5KS - DOD A MONTÁŽ</t>
  </si>
  <si>
    <t>zabezpečení staveniště</t>
  </si>
  <si>
    <t>položka zahrnuje:  
- dodání zařízení v předepsaném provedení včetně jejich osazení  
- údržbu po celou dobu trvání funkce, náhradu zničených nebo ztracených kusů, nutnou opravu poškozených částí  
- napájení z baterie včetně záložní baterie</t>
  </si>
  <si>
    <t>80</t>
  </si>
  <si>
    <t>916133</t>
  </si>
  <si>
    <t>DOPRAV SVĚTLO VÝSTRAŽ SOUPRAVA 5KS - DEMONTÁŽ</t>
  </si>
  <si>
    <t>Položka zahrnuje odstranění, demontáž a odklizení zařízení s odvozem na předepsané místo</t>
  </si>
  <si>
    <t>81</t>
  </si>
  <si>
    <t>916151</t>
  </si>
  <si>
    <t>SEMAFOROVÁ PŘENOSNÁ SOUPRAVA - DOD A MONTÁŽ</t>
  </si>
  <si>
    <t>položka zahrnuje:  
- dodání zařízení v předepsaném provedení včetně jejich osazení (souprava zahrnuje 2  
semafory)  
- údržbu po celou dobu trvání funkce, náhradu zničených nebo ztracených kusů, nutnou opravu poškozených částí  
- napájení z baterie včetně záložní baterie</t>
  </si>
  <si>
    <t>82</t>
  </si>
  <si>
    <t>916311</t>
  </si>
  <si>
    <t>DOPRAVNÍ ZÁBRANY Z2 S FÓLIÍ TŘ 1 - DOD A MONTÁŽ</t>
  </si>
  <si>
    <t>položka zahrnuje:  
- dodání zařízení v předepsaném provedení včetně jejich osazení  
- údržbu po celou dobu trvání funkce, náhradu zničených nebo ztracených kusů, nutnou opravu poškozených částí</t>
  </si>
  <si>
    <t>83</t>
  </si>
  <si>
    <t>916313</t>
  </si>
  <si>
    <t>DOPRAVNÍ ZÁBRANY Z2 S FÓLIÍ TŘ 1 - DEMONTÁŽ</t>
  </si>
  <si>
    <t>objízdná trasa</t>
  </si>
  <si>
    <t>84</t>
  </si>
  <si>
    <t>917223</t>
  </si>
  <si>
    <t>SILNIČNÍ A CHODNÍKOVÉ OBRUBY Z BETONOVÝCH OBRUBNÍKŮ ŠÍŘ 100MM</t>
  </si>
  <si>
    <t>včetně osazení do betonového lože s boční opěrkou</t>
  </si>
  <si>
    <t>ohraničení zpevněných ploch za koncem říms: 2.0*1.2+3*1.0+2.0+0.9+4.0+1.0+2.0+2*1.0+2.5=19,800 [A] 
lemování revizního schodiště: 2*4.0=8,000 [B] 
lemování rigolu: 15.0+3.0*1.2=18,600 [C] 
lemování v hlavě zpevnění koryta:3*5.0+3.5=18,500 [D] 
Celkem: A+B+C+D=64,900 [E]</t>
  </si>
  <si>
    <t>Položka zahrnuje:  
dodání a pokládku betonových obrubníků o rozměrech předepsaných zadávací dokumentací  
betonové lože i boční betonovou opěrku.</t>
  </si>
  <si>
    <t>85</t>
  </si>
  <si>
    <t>919112</t>
  </si>
  <si>
    <t>ŘEZÁNÍ ASFALTOVÉHO KRYTU VOZOVEK TL DO 100MM</t>
  </si>
  <si>
    <t>řezání asfaltového krytu na hranici frézování  
prořezání spáry v obrusné vrstvě nad rubem stojek</t>
  </si>
  <si>
    <t>4*6.0=24,000 [A] 
hranice nové vozovky a vjezdu na parc.č. 1450/1: 18,0=18,000 [B] 
Celkem: A+B=42,000 [C]</t>
  </si>
  <si>
    <t>položka zahrnuje řezání vozovkové vrstvy v předepsané tloušťce, včetně spotřeby vody</t>
  </si>
  <si>
    <t>86</t>
  </si>
  <si>
    <t>931321</t>
  </si>
  <si>
    <t>TĚSNĚNÍ DILATAČ SPAR ASF ZÁLIVKOU MODIFIK PRŮŘ DO 100MM2</t>
  </si>
  <si>
    <t>těsnění prořezaných spar na rubu opěr: 2*6.0=12,000 [A] 
těsnění podél říms: 17,1+9.1=26,200 [B] 
těsnění na začátku a konci opravovaného úseku vozovky: 2*6.0=12,000 [C] 
hranice nové vozovky a vjezdu na parc.č. 1450/1: 18,0=18,000 [D] 
Celkem: A+B+C+D=68,200 [E]</t>
  </si>
  <si>
    <t>položka zahrnuje dodávku a osazení předepsaného materiálu, očištění ploch spáry před úpravou, očištění okolí spáry po úpravě  
nezahrnuje těsnící profil</t>
  </si>
  <si>
    <t>87</t>
  </si>
  <si>
    <t>93135</t>
  </si>
  <si>
    <t>TĚSNĚNÍ DILATAČ SPAR PRYŽ PÁSKOU NEBO KRUH PROFILEM</t>
  </si>
  <si>
    <t>předtěsnění asfalt. zálivek podél římsových obrub</t>
  </si>
  <si>
    <t>17,1+9.1=26,200 [B]</t>
  </si>
  <si>
    <t>položka zahrnuje dodávku a osazení předepsaného materiálu, očištění ploch spáry před úpravou, očištění okolí spáry po úpravě</t>
  </si>
  <si>
    <t>88</t>
  </si>
  <si>
    <t>935212</t>
  </si>
  <si>
    <t>PŘÍKOPOVÉ ŽLABY Z BETON TVÁRNIC ŠÍŘ DO 600MM DO BETONU TL 100MM</t>
  </si>
  <si>
    <t>prefabrikovaný betonový žlab (skluz) š 600 mm do betonového lože včetně spárování cementovou maltou   
u OP2</t>
  </si>
  <si>
    <t>skluz z kaskádových tvárnic: 2.2*1.2=2,640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</si>
  <si>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</si>
  <si>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89</t>
  </si>
  <si>
    <t>9352A2</t>
  </si>
  <si>
    <t>PŘÍKOPOVÉ ŽLABY Z BETON TVÁRNIC ŠÍŘ DO 300MM DO BETONU TL 100MM</t>
  </si>
  <si>
    <t>rigol: 31.0=31,000 [A] 
příkop+skluz u parc.č. 1289: 2.7+3.6*1.2=7,020 [B] 
Celkem: A+B=38,020 [C]</t>
  </si>
  <si>
    <t>90</t>
  </si>
  <si>
    <t>93639</t>
  </si>
  <si>
    <t>ZAÚSTĚNÍ SKLUZŮ (VČET DLAŽBY Z LOM KAMENE)</t>
  </si>
  <si>
    <t>Položka zahrnuje veškerý materiál, výrobky a polotovary, včetně mimostaveništní a vnitrostaveništní dopravy (rovněž přesuny), včetně naložení a složení,případně s uložením.</t>
  </si>
  <si>
    <t>91</t>
  </si>
  <si>
    <t>966138</t>
  </si>
  <si>
    <t>BOURÁNÍ KONSTRUKCÍ Z KAMENE NA MC S ODVOZEM DO 20KM</t>
  </si>
  <si>
    <t>kamenná mostní klenba: 5.0*0.5*6.2=15,500 [A] 
opěry z lom. kamene: 2*1.0*1.8*6.2=22,320 [B] 
čela klenby: 4*3.2*0.7=8,960 [C] 
Celkem: A+B+C=46,780 [D]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</si>
  <si>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</si>
  <si>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92</t>
  </si>
  <si>
    <t>966168</t>
  </si>
  <si>
    <t>BOURÁNÍ KONSTRUKCÍ ZE ŽELEZOBETONU S ODVOZEM DO 20KM</t>
  </si>
  <si>
    <t>žb opěrná zeď, římsy, stávající sokl plotové zídky (jen v rozsahu nutném k provedení stavební jámy pro opěru 1)</t>
  </si>
  <si>
    <t>žb opěr zeď - dřík:8.5*0.6*1.8=9,180 [A] 
žb opěr zeď - základ: 8.5*0.5*2.2=9,350 [B] 
římsy: 13.5*0.15*0.52+7.2*0.15*0.65=1,755 [C] 
stávající sokl plotové zídky s případným základem (parc.č.1289): 0.3*1.0*6.0=1,800 [D] 
Celkem: A+B+C+D=22,085 [E]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</si>
</sst>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SUM(C10:C11)</f>
      </c>
      <c s="1"/>
      <c s="1"/>
    </row>
    <row r="7" spans="1:5" ht="12.75" customHeight="1">
      <c r="A7" s="1"/>
      <c s="4" t="s">
        <v>4</v>
      </c>
      <c s="7">
        <f>SUM(E10:E11)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23</v>
      </c>
      <c s="20" t="s">
        <v>24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110</v>
      </c>
      <c s="20" t="s">
        <v>111</v>
      </c>
      <c s="21">
        <f>'SO 201'!I3</f>
      </c>
      <c s="21">
        <f>'SO 201'!O2</f>
      </c>
      <c s="21">
        <f>C11+D11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</v>
      </c>
      <c s="39">
        <f>0+I8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23</v>
      </c>
      <c s="6"/>
      <c s="18" t="s">
        <v>24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45</v>
      </c>
      <c s="19"/>
      <c s="19"/>
      <c s="19"/>
      <c s="28">
        <f>0+Q8</f>
      </c>
      <c s="19"/>
      <c r="O8">
        <f>0+R8</f>
      </c>
      <c r="Q8">
        <f>0+I9+I13+I17+I21+I25+I29+I33+I37+I41+I45+I49+I53+I57+I61+I65</f>
      </c>
      <c>
        <f>0+O9+O13+O17+O21+O25+O29+O33+O37+O41+O45+O49+O53+O57+O61+O65</f>
      </c>
    </row>
    <row r="9" spans="1:16" ht="12.75">
      <c r="A9" s="25" t="s">
        <v>46</v>
      </c>
      <c s="29" t="s">
        <v>28</v>
      </c>
      <c s="29" t="s">
        <v>47</v>
      </c>
      <c s="25" t="s">
        <v>48</v>
      </c>
      <c s="30" t="s">
        <v>49</v>
      </c>
      <c s="31" t="s">
        <v>50</v>
      </c>
      <c s="32">
        <v>106.4</v>
      </c>
      <c s="33">
        <v>0</v>
      </c>
      <c s="34">
        <f>ROUND(ROUND(H9,2)*ROUND(G9,3),2)</f>
      </c>
      <c s="31" t="s">
        <v>51</v>
      </c>
      <c r="O9">
        <f>(I9*0)/100</f>
      </c>
      <c t="s">
        <v>26</v>
      </c>
    </row>
    <row r="10" spans="1:5" ht="12.75">
      <c r="A10" s="35" t="s">
        <v>52</v>
      </c>
      <c r="E10" s="36" t="s">
        <v>48</v>
      </c>
    </row>
    <row r="11" spans="1:5" ht="12.75">
      <c r="A11" s="37" t="s">
        <v>53</v>
      </c>
      <c r="E11" s="38" t="s">
        <v>54</v>
      </c>
    </row>
    <row r="12" spans="1:5" ht="38.25">
      <c r="A12" t="s">
        <v>55</v>
      </c>
      <c r="E12" s="36" t="s">
        <v>56</v>
      </c>
    </row>
    <row r="13" spans="1:16" ht="25.5">
      <c r="A13" s="25" t="s">
        <v>46</v>
      </c>
      <c s="29" t="s">
        <v>22</v>
      </c>
      <c s="29" t="s">
        <v>57</v>
      </c>
      <c s="25" t="s">
        <v>48</v>
      </c>
      <c s="30" t="s">
        <v>58</v>
      </c>
      <c s="31" t="s">
        <v>59</v>
      </c>
      <c s="32">
        <v>936.384</v>
      </c>
      <c s="33">
        <v>0</v>
      </c>
      <c s="34">
        <f>ROUND(ROUND(H13,2)*ROUND(G13,3),2)</f>
      </c>
      <c s="31" t="s">
        <v>51</v>
      </c>
      <c r="O13">
        <f>(I13*0)/100</f>
      </c>
      <c t="s">
        <v>26</v>
      </c>
    </row>
    <row r="14" spans="1:5" ht="12.75">
      <c r="A14" s="35" t="s">
        <v>52</v>
      </c>
      <c r="E14" s="36" t="s">
        <v>48</v>
      </c>
    </row>
    <row r="15" spans="1:5" ht="102">
      <c r="A15" s="37" t="s">
        <v>53</v>
      </c>
      <c r="E15" s="38" t="s">
        <v>60</v>
      </c>
    </row>
    <row r="16" spans="1:5" ht="140.25">
      <c r="A16" t="s">
        <v>55</v>
      </c>
      <c r="E16" s="36" t="s">
        <v>61</v>
      </c>
    </row>
    <row r="17" spans="1:16" ht="25.5">
      <c r="A17" s="25" t="s">
        <v>46</v>
      </c>
      <c s="29" t="s">
        <v>21</v>
      </c>
      <c s="29" t="s">
        <v>62</v>
      </c>
      <c s="25" t="s">
        <v>48</v>
      </c>
      <c s="30" t="s">
        <v>63</v>
      </c>
      <c s="31" t="s">
        <v>59</v>
      </c>
      <c s="32">
        <v>121.628</v>
      </c>
      <c s="33">
        <v>0</v>
      </c>
      <c s="34">
        <f>ROUND(ROUND(H17,2)*ROUND(G17,3),2)</f>
      </c>
      <c s="31" t="s">
        <v>51</v>
      </c>
      <c r="O17">
        <f>(I17*0)/100</f>
      </c>
      <c t="s">
        <v>26</v>
      </c>
    </row>
    <row r="18" spans="1:5" ht="12.75">
      <c r="A18" s="35" t="s">
        <v>52</v>
      </c>
      <c r="E18" s="36" t="s">
        <v>48</v>
      </c>
    </row>
    <row r="19" spans="1:5" ht="12.75">
      <c r="A19" s="37" t="s">
        <v>53</v>
      </c>
      <c r="E19" s="38" t="s">
        <v>64</v>
      </c>
    </row>
    <row r="20" spans="1:5" ht="140.25">
      <c r="A20" t="s">
        <v>55</v>
      </c>
      <c r="E20" s="36" t="s">
        <v>61</v>
      </c>
    </row>
    <row r="21" spans="1:16" ht="25.5">
      <c r="A21" s="25" t="s">
        <v>46</v>
      </c>
      <c s="29" t="s">
        <v>32</v>
      </c>
      <c s="29" t="s">
        <v>65</v>
      </c>
      <c s="25" t="s">
        <v>48</v>
      </c>
      <c s="30" t="s">
        <v>66</v>
      </c>
      <c s="31" t="s">
        <v>59</v>
      </c>
      <c s="32">
        <v>99.825</v>
      </c>
      <c s="33">
        <v>0</v>
      </c>
      <c s="34">
        <f>ROUND(ROUND(H21,2)*ROUND(G21,3),2)</f>
      </c>
      <c s="31" t="s">
        <v>51</v>
      </c>
      <c r="O21">
        <f>(I21*0)/100</f>
      </c>
      <c t="s">
        <v>26</v>
      </c>
    </row>
    <row r="22" spans="1:5" ht="12.75">
      <c r="A22" s="35" t="s">
        <v>52</v>
      </c>
      <c r="E22" s="36" t="s">
        <v>48</v>
      </c>
    </row>
    <row r="23" spans="1:5" ht="12.75">
      <c r="A23" s="37" t="s">
        <v>53</v>
      </c>
      <c r="E23" s="38" t="s">
        <v>67</v>
      </c>
    </row>
    <row r="24" spans="1:5" ht="140.25">
      <c r="A24" t="s">
        <v>55</v>
      </c>
      <c r="E24" s="36" t="s">
        <v>61</v>
      </c>
    </row>
    <row r="25" spans="1:16" ht="25.5">
      <c r="A25" s="25" t="s">
        <v>46</v>
      </c>
      <c s="29" t="s">
        <v>34</v>
      </c>
      <c s="29" t="s">
        <v>68</v>
      </c>
      <c s="25" t="s">
        <v>48</v>
      </c>
      <c s="30" t="s">
        <v>69</v>
      </c>
      <c s="31" t="s">
        <v>59</v>
      </c>
      <c s="32">
        <v>55.213</v>
      </c>
      <c s="33">
        <v>0</v>
      </c>
      <c s="34">
        <f>ROUND(ROUND(H25,2)*ROUND(G25,3),2)</f>
      </c>
      <c s="31" t="s">
        <v>51</v>
      </c>
      <c r="O25">
        <f>(I25*0)/100</f>
      </c>
      <c t="s">
        <v>26</v>
      </c>
    </row>
    <row r="26" spans="1:5" ht="12.75">
      <c r="A26" s="35" t="s">
        <v>52</v>
      </c>
      <c r="E26" s="36" t="s">
        <v>48</v>
      </c>
    </row>
    <row r="27" spans="1:5" ht="12.75">
      <c r="A27" s="37" t="s">
        <v>53</v>
      </c>
      <c r="E27" s="38" t="s">
        <v>70</v>
      </c>
    </row>
    <row r="28" spans="1:5" ht="140.25">
      <c r="A28" t="s">
        <v>55</v>
      </c>
      <c r="E28" s="36" t="s">
        <v>61</v>
      </c>
    </row>
    <row r="29" spans="1:16" ht="25.5">
      <c r="A29" s="25" t="s">
        <v>46</v>
      </c>
      <c s="29" t="s">
        <v>36</v>
      </c>
      <c s="29" t="s">
        <v>71</v>
      </c>
      <c s="25" t="s">
        <v>48</v>
      </c>
      <c s="30" t="s">
        <v>72</v>
      </c>
      <c s="31" t="s">
        <v>59</v>
      </c>
      <c s="32">
        <v>5</v>
      </c>
      <c s="33">
        <v>0</v>
      </c>
      <c s="34">
        <f>ROUND(ROUND(H29,2)*ROUND(G29,3),2)</f>
      </c>
      <c s="31" t="s">
        <v>51</v>
      </c>
      <c r="O29">
        <f>(I29*0)/100</f>
      </c>
      <c t="s">
        <v>26</v>
      </c>
    </row>
    <row r="30" spans="1:5" ht="12.75">
      <c r="A30" s="35" t="s">
        <v>52</v>
      </c>
      <c r="E30" s="36" t="s">
        <v>48</v>
      </c>
    </row>
    <row r="31" spans="1:5" ht="12.75">
      <c r="A31" s="37" t="s">
        <v>53</v>
      </c>
      <c r="E31" s="38" t="s">
        <v>48</v>
      </c>
    </row>
    <row r="32" spans="1:5" ht="140.25">
      <c r="A32" t="s">
        <v>55</v>
      </c>
      <c r="E32" s="36" t="s">
        <v>61</v>
      </c>
    </row>
    <row r="33" spans="1:16" ht="25.5">
      <c r="A33" s="25" t="s">
        <v>46</v>
      </c>
      <c s="29" t="s">
        <v>73</v>
      </c>
      <c s="29" t="s">
        <v>74</v>
      </c>
      <c s="25" t="s">
        <v>48</v>
      </c>
      <c s="30" t="s">
        <v>75</v>
      </c>
      <c s="31" t="s">
        <v>59</v>
      </c>
      <c s="32">
        <v>235.95</v>
      </c>
      <c s="33">
        <v>0</v>
      </c>
      <c s="34">
        <f>ROUND(ROUND(H33,2)*ROUND(G33,3),2)</f>
      </c>
      <c s="31" t="s">
        <v>51</v>
      </c>
      <c r="O33">
        <f>(I33*0)/100</f>
      </c>
      <c t="s">
        <v>26</v>
      </c>
    </row>
    <row r="34" spans="1:5" ht="12.75">
      <c r="A34" s="35" t="s">
        <v>52</v>
      </c>
      <c r="E34" s="36" t="s">
        <v>48</v>
      </c>
    </row>
    <row r="35" spans="1:5" ht="12.75">
      <c r="A35" s="37" t="s">
        <v>53</v>
      </c>
      <c r="E35" s="38" t="s">
        <v>76</v>
      </c>
    </row>
    <row r="36" spans="1:5" ht="140.25">
      <c r="A36" t="s">
        <v>55</v>
      </c>
      <c r="E36" s="36" t="s">
        <v>61</v>
      </c>
    </row>
    <row r="37" spans="1:16" ht="12.75">
      <c r="A37" s="25" t="s">
        <v>46</v>
      </c>
      <c s="29" t="s">
        <v>77</v>
      </c>
      <c s="29" t="s">
        <v>78</v>
      </c>
      <c s="25" t="s">
        <v>48</v>
      </c>
      <c s="30" t="s">
        <v>79</v>
      </c>
      <c s="31" t="s">
        <v>59</v>
      </c>
      <c s="32">
        <v>1</v>
      </c>
      <c s="33">
        <v>0</v>
      </c>
      <c s="34">
        <f>ROUND(ROUND(H37,2)*ROUND(G37,3),2)</f>
      </c>
      <c s="31" t="s">
        <v>51</v>
      </c>
      <c r="O37">
        <f>(I37*0)/100</f>
      </c>
      <c t="s">
        <v>26</v>
      </c>
    </row>
    <row r="38" spans="1:5" ht="12.75">
      <c r="A38" s="35" t="s">
        <v>52</v>
      </c>
      <c r="E38" s="36" t="s">
        <v>48</v>
      </c>
    </row>
    <row r="39" spans="1:5" ht="12.75">
      <c r="A39" s="37" t="s">
        <v>53</v>
      </c>
      <c r="E39" s="38" t="s">
        <v>48</v>
      </c>
    </row>
    <row r="40" spans="1:5" ht="140.25">
      <c r="A40" t="s">
        <v>55</v>
      </c>
      <c r="E40" s="36" t="s">
        <v>61</v>
      </c>
    </row>
    <row r="41" spans="1:16" ht="12.75">
      <c r="A41" s="25" t="s">
        <v>46</v>
      </c>
      <c s="29" t="s">
        <v>39</v>
      </c>
      <c s="29" t="s">
        <v>80</v>
      </c>
      <c s="25" t="s">
        <v>48</v>
      </c>
      <c s="30" t="s">
        <v>81</v>
      </c>
      <c s="31" t="s">
        <v>82</v>
      </c>
      <c s="32">
        <v>1</v>
      </c>
      <c s="33">
        <v>0</v>
      </c>
      <c s="34">
        <f>ROUND(ROUND(H41,2)*ROUND(G41,3),2)</f>
      </c>
      <c s="31"/>
      <c r="O41">
        <f>(I41*21)/100</f>
      </c>
      <c t="s">
        <v>22</v>
      </c>
    </row>
    <row r="42" spans="1:5" ht="51">
      <c r="A42" s="35" t="s">
        <v>52</v>
      </c>
      <c r="E42" s="36" t="s">
        <v>83</v>
      </c>
    </row>
    <row r="43" spans="1:5" ht="12.75">
      <c r="A43" s="37" t="s">
        <v>53</v>
      </c>
      <c r="E43" s="38" t="s">
        <v>48</v>
      </c>
    </row>
    <row r="44" spans="1:5" ht="12.75">
      <c r="A44" t="s">
        <v>55</v>
      </c>
      <c r="E44" s="36" t="s">
        <v>84</v>
      </c>
    </row>
    <row r="45" spans="1:16" ht="12.75">
      <c r="A45" s="25" t="s">
        <v>46</v>
      </c>
      <c s="29" t="s">
        <v>41</v>
      </c>
      <c s="29" t="s">
        <v>85</v>
      </c>
      <c s="25" t="s">
        <v>48</v>
      </c>
      <c s="30" t="s">
        <v>86</v>
      </c>
      <c s="31" t="s">
        <v>82</v>
      </c>
      <c s="32">
        <v>1</v>
      </c>
      <c s="33">
        <v>0</v>
      </c>
      <c s="34">
        <f>ROUND(ROUND(H45,2)*ROUND(G45,3),2)</f>
      </c>
      <c s="31"/>
      <c r="O45">
        <f>(I45*21)/100</f>
      </c>
      <c t="s">
        <v>22</v>
      </c>
    </row>
    <row r="46" spans="1:5" ht="12.75">
      <c r="A46" s="35" t="s">
        <v>52</v>
      </c>
      <c r="E46" s="36" t="s">
        <v>87</v>
      </c>
    </row>
    <row r="47" spans="1:5" ht="12.75">
      <c r="A47" s="37" t="s">
        <v>53</v>
      </c>
      <c r="E47" s="38" t="s">
        <v>48</v>
      </c>
    </row>
    <row r="48" spans="1:5" ht="12.75">
      <c r="A48" t="s">
        <v>55</v>
      </c>
      <c r="E48" s="36" t="s">
        <v>88</v>
      </c>
    </row>
    <row r="49" spans="1:16" ht="12.75">
      <c r="A49" s="25" t="s">
        <v>46</v>
      </c>
      <c s="29" t="s">
        <v>43</v>
      </c>
      <c s="29" t="s">
        <v>89</v>
      </c>
      <c s="25" t="s">
        <v>48</v>
      </c>
      <c s="30" t="s">
        <v>90</v>
      </c>
      <c s="31" t="s">
        <v>82</v>
      </c>
      <c s="32">
        <v>1</v>
      </c>
      <c s="33">
        <v>0</v>
      </c>
      <c s="34">
        <f>ROUND(ROUND(H49,2)*ROUND(G49,3),2)</f>
      </c>
      <c s="31"/>
      <c r="O49">
        <f>(I49*21)/100</f>
      </c>
      <c t="s">
        <v>22</v>
      </c>
    </row>
    <row r="50" spans="1:5" ht="12.75">
      <c r="A50" s="35" t="s">
        <v>52</v>
      </c>
      <c r="E50" s="36" t="s">
        <v>91</v>
      </c>
    </row>
    <row r="51" spans="1:5" ht="12.75">
      <c r="A51" s="37" t="s">
        <v>53</v>
      </c>
      <c r="E51" s="38" t="s">
        <v>48</v>
      </c>
    </row>
    <row r="52" spans="1:5" ht="12.75">
      <c r="A52" t="s">
        <v>55</v>
      </c>
      <c r="E52" s="36" t="s">
        <v>88</v>
      </c>
    </row>
    <row r="53" spans="1:16" ht="12.75">
      <c r="A53" s="25" t="s">
        <v>46</v>
      </c>
      <c s="29" t="s">
        <v>92</v>
      </c>
      <c s="29" t="s">
        <v>93</v>
      </c>
      <c s="25" t="s">
        <v>48</v>
      </c>
      <c s="30" t="s">
        <v>94</v>
      </c>
      <c s="31" t="s">
        <v>82</v>
      </c>
      <c s="32">
        <v>1</v>
      </c>
      <c s="33">
        <v>0</v>
      </c>
      <c s="34">
        <f>ROUND(ROUND(H53,2)*ROUND(G53,3),2)</f>
      </c>
      <c s="31"/>
      <c r="O53">
        <f>(I53*21)/100</f>
      </c>
      <c t="s">
        <v>22</v>
      </c>
    </row>
    <row r="54" spans="1:5" ht="25.5">
      <c r="A54" s="35" t="s">
        <v>52</v>
      </c>
      <c r="E54" s="36" t="s">
        <v>95</v>
      </c>
    </row>
    <row r="55" spans="1:5" ht="12.75">
      <c r="A55" s="37" t="s">
        <v>53</v>
      </c>
      <c r="E55" s="38" t="s">
        <v>48</v>
      </c>
    </row>
    <row r="56" spans="1:5" ht="12.75">
      <c r="A56" t="s">
        <v>55</v>
      </c>
      <c r="E56" s="36" t="s">
        <v>88</v>
      </c>
    </row>
    <row r="57" spans="1:16" ht="12.75">
      <c r="A57" s="25" t="s">
        <v>46</v>
      </c>
      <c s="29" t="s">
        <v>96</v>
      </c>
      <c s="29" t="s">
        <v>97</v>
      </c>
      <c s="25" t="s">
        <v>48</v>
      </c>
      <c s="30" t="s">
        <v>98</v>
      </c>
      <c s="31" t="s">
        <v>82</v>
      </c>
      <c s="32">
        <v>1</v>
      </c>
      <c s="33">
        <v>0</v>
      </c>
      <c s="34">
        <f>ROUND(ROUND(H57,2)*ROUND(G57,3),2)</f>
      </c>
      <c s="31"/>
      <c r="O57">
        <f>(I57*21)/100</f>
      </c>
      <c t="s">
        <v>22</v>
      </c>
    </row>
    <row r="58" spans="1:5" ht="25.5">
      <c r="A58" s="35" t="s">
        <v>52</v>
      </c>
      <c r="E58" s="36" t="s">
        <v>99</v>
      </c>
    </row>
    <row r="59" spans="1:5" ht="12.75">
      <c r="A59" s="37" t="s">
        <v>53</v>
      </c>
      <c r="E59" s="38" t="s">
        <v>48</v>
      </c>
    </row>
    <row r="60" spans="1:5" ht="63.75">
      <c r="A60" t="s">
        <v>55</v>
      </c>
      <c r="E60" s="36" t="s">
        <v>100</v>
      </c>
    </row>
    <row r="61" spans="1:16" ht="12.75">
      <c r="A61" s="25" t="s">
        <v>46</v>
      </c>
      <c s="29" t="s">
        <v>101</v>
      </c>
      <c s="29" t="s">
        <v>102</v>
      </c>
      <c s="25" t="s">
        <v>48</v>
      </c>
      <c s="30" t="s">
        <v>103</v>
      </c>
      <c s="31" t="s">
        <v>104</v>
      </c>
      <c s="32">
        <v>1</v>
      </c>
      <c s="33">
        <v>0</v>
      </c>
      <c s="34">
        <f>ROUND(ROUND(H61,2)*ROUND(G61,3),2)</f>
      </c>
      <c s="31"/>
      <c r="O61">
        <f>(I61*21)/100</f>
      </c>
      <c t="s">
        <v>22</v>
      </c>
    </row>
    <row r="62" spans="1:5" ht="12.75">
      <c r="A62" s="35" t="s">
        <v>52</v>
      </c>
      <c r="E62" s="36" t="s">
        <v>48</v>
      </c>
    </row>
    <row r="63" spans="1:5" ht="12.75">
      <c r="A63" s="37" t="s">
        <v>53</v>
      </c>
      <c r="E63" s="38" t="s">
        <v>48</v>
      </c>
    </row>
    <row r="64" spans="1:5" ht="89.25">
      <c r="A64" t="s">
        <v>55</v>
      </c>
      <c r="E64" s="36" t="s">
        <v>105</v>
      </c>
    </row>
    <row r="65" spans="1:16" ht="12.75">
      <c r="A65" s="25" t="s">
        <v>46</v>
      </c>
      <c s="29" t="s">
        <v>106</v>
      </c>
      <c s="29" t="s">
        <v>107</v>
      </c>
      <c s="25" t="s">
        <v>48</v>
      </c>
      <c s="30" t="s">
        <v>108</v>
      </c>
      <c s="31" t="s">
        <v>82</v>
      </c>
      <c s="32">
        <v>1</v>
      </c>
      <c s="33">
        <v>0</v>
      </c>
      <c s="34">
        <f>ROUND(ROUND(H65,2)*ROUND(G65,3),2)</f>
      </c>
      <c s="31"/>
      <c r="O65">
        <f>(I65*21)/100</f>
      </c>
      <c t="s">
        <v>22</v>
      </c>
    </row>
    <row r="66" spans="1:5" ht="12.75">
      <c r="A66" s="35" t="s">
        <v>52</v>
      </c>
      <c r="E66" s="36" t="s">
        <v>48</v>
      </c>
    </row>
    <row r="67" spans="1:5" ht="12.75">
      <c r="A67" s="37" t="s">
        <v>53</v>
      </c>
      <c r="E67" s="38" t="s">
        <v>48</v>
      </c>
    </row>
    <row r="68" spans="1:5" ht="38.25">
      <c r="A68" t="s">
        <v>55</v>
      </c>
      <c r="E68" s="36" t="s">
        <v>109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0+O8+O73+O102+O139+O188+O225+O262+O267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110</v>
      </c>
      <c s="39">
        <f>0+I8+I73+I102+I139+I188+I225+I262+I267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110</v>
      </c>
      <c s="6"/>
      <c s="18" t="s">
        <v>111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28</v>
      </c>
      <c s="19"/>
      <c s="27" t="s">
        <v>112</v>
      </c>
      <c s="19"/>
      <c s="19"/>
      <c s="19"/>
      <c s="28">
        <f>0+Q8</f>
      </c>
      <c s="19"/>
      <c r="O8">
        <f>0+R8</f>
      </c>
      <c r="Q8">
        <f>0+I9+I13+I17+I21+I25+I29+I33+I37+I41+I45+I49+I53+I57+I61+I65+I69</f>
      </c>
      <c>
        <f>0+O9+O13+O17+O21+O25+O29+O33+O37+O41+O45+O49+O53+O57+O61+O65+O69</f>
      </c>
    </row>
    <row r="9" spans="1:16" ht="12.75">
      <c r="A9" s="25" t="s">
        <v>46</v>
      </c>
      <c s="29" t="s">
        <v>28</v>
      </c>
      <c s="29" t="s">
        <v>113</v>
      </c>
      <c s="25" t="s">
        <v>48</v>
      </c>
      <c s="30" t="s">
        <v>114</v>
      </c>
      <c s="31" t="s">
        <v>115</v>
      </c>
      <c s="32">
        <v>533.8</v>
      </c>
      <c s="33">
        <v>0</v>
      </c>
      <c s="34">
        <f>ROUND(ROUND(H9,2)*ROUND(G9,3),2)</f>
      </c>
      <c s="31" t="s">
        <v>51</v>
      </c>
      <c r="O9">
        <f>(I9*21)/100</f>
      </c>
      <c t="s">
        <v>22</v>
      </c>
    </row>
    <row r="10" spans="1:5" ht="25.5">
      <c r="A10" s="35" t="s">
        <v>52</v>
      </c>
      <c r="E10" s="36" t="s">
        <v>116</v>
      </c>
    </row>
    <row r="11" spans="1:5" ht="89.25">
      <c r="A11" s="37" t="s">
        <v>53</v>
      </c>
      <c r="E11" s="38" t="s">
        <v>117</v>
      </c>
    </row>
    <row r="12" spans="1:5" ht="25.5">
      <c r="A12" t="s">
        <v>55</v>
      </c>
      <c r="E12" s="36" t="s">
        <v>116</v>
      </c>
    </row>
    <row r="13" spans="1:16" ht="12.75">
      <c r="A13" s="25" t="s">
        <v>46</v>
      </c>
      <c s="29" t="s">
        <v>22</v>
      </c>
      <c s="29" t="s">
        <v>118</v>
      </c>
      <c s="25" t="s">
        <v>48</v>
      </c>
      <c s="30" t="s">
        <v>119</v>
      </c>
      <c s="31" t="s">
        <v>115</v>
      </c>
      <c s="32">
        <v>195</v>
      </c>
      <c s="33">
        <v>0</v>
      </c>
      <c s="34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5" t="s">
        <v>52</v>
      </c>
      <c r="E14" s="36" t="s">
        <v>120</v>
      </c>
    </row>
    <row r="15" spans="1:5" ht="51">
      <c r="A15" s="37" t="s">
        <v>53</v>
      </c>
      <c r="E15" s="38" t="s">
        <v>121</v>
      </c>
    </row>
    <row r="16" spans="1:5" ht="38.25">
      <c r="A16" t="s">
        <v>55</v>
      </c>
      <c r="E16" s="36" t="s">
        <v>122</v>
      </c>
    </row>
    <row r="17" spans="1:16" ht="25.5">
      <c r="A17" s="25" t="s">
        <v>46</v>
      </c>
      <c s="29" t="s">
        <v>21</v>
      </c>
      <c s="29" t="s">
        <v>123</v>
      </c>
      <c s="25" t="s">
        <v>48</v>
      </c>
      <c s="30" t="s">
        <v>124</v>
      </c>
      <c s="31" t="s">
        <v>50</v>
      </c>
      <c s="32">
        <v>90.75</v>
      </c>
      <c s="33">
        <v>0</v>
      </c>
      <c s="34">
        <f>ROUND(ROUND(H17,2)*ROUND(G17,3),2)</f>
      </c>
      <c s="31" t="s">
        <v>51</v>
      </c>
      <c r="O17">
        <f>(I17*21)/100</f>
      </c>
      <c t="s">
        <v>22</v>
      </c>
    </row>
    <row r="18" spans="1:5" ht="12.75">
      <c r="A18" s="35" t="s">
        <v>52</v>
      </c>
      <c r="E18" s="36" t="s">
        <v>48</v>
      </c>
    </row>
    <row r="19" spans="1:5" ht="25.5">
      <c r="A19" s="37" t="s">
        <v>53</v>
      </c>
      <c r="E19" s="38" t="s">
        <v>125</v>
      </c>
    </row>
    <row r="20" spans="1:5" ht="63.75">
      <c r="A20" t="s">
        <v>55</v>
      </c>
      <c r="E20" s="36" t="s">
        <v>126</v>
      </c>
    </row>
    <row r="21" spans="1:16" ht="25.5">
      <c r="A21" s="25" t="s">
        <v>46</v>
      </c>
      <c s="29" t="s">
        <v>32</v>
      </c>
      <c s="29" t="s">
        <v>127</v>
      </c>
      <c s="25" t="s">
        <v>48</v>
      </c>
      <c s="30" t="s">
        <v>128</v>
      </c>
      <c s="31" t="s">
        <v>50</v>
      </c>
      <c s="32">
        <v>45.375</v>
      </c>
      <c s="33">
        <v>0</v>
      </c>
      <c s="34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5" t="s">
        <v>52</v>
      </c>
      <c r="E22" s="36" t="s">
        <v>129</v>
      </c>
    </row>
    <row r="23" spans="1:5" ht="25.5">
      <c r="A23" s="37" t="s">
        <v>53</v>
      </c>
      <c r="E23" s="38" t="s">
        <v>130</v>
      </c>
    </row>
    <row r="24" spans="1:5" ht="63.75">
      <c r="A24" t="s">
        <v>55</v>
      </c>
      <c r="E24" s="36" t="s">
        <v>126</v>
      </c>
    </row>
    <row r="25" spans="1:16" ht="12.75">
      <c r="A25" s="25" t="s">
        <v>46</v>
      </c>
      <c s="29" t="s">
        <v>34</v>
      </c>
      <c s="29" t="s">
        <v>131</v>
      </c>
      <c s="25" t="s">
        <v>48</v>
      </c>
      <c s="30" t="s">
        <v>132</v>
      </c>
      <c s="31" t="s">
        <v>50</v>
      </c>
      <c s="32">
        <v>59.72</v>
      </c>
      <c s="33">
        <v>0</v>
      </c>
      <c s="34">
        <f>ROUND(ROUND(H25,2)*ROUND(G25,3),2)</f>
      </c>
      <c s="31" t="s">
        <v>51</v>
      </c>
      <c r="O25">
        <f>(I25*0)/100</f>
      </c>
      <c t="s">
        <v>26</v>
      </c>
    </row>
    <row r="26" spans="1:5" ht="12.75">
      <c r="A26" s="35" t="s">
        <v>52</v>
      </c>
      <c r="E26" s="36" t="s">
        <v>133</v>
      </c>
    </row>
    <row r="27" spans="1:5" ht="63.75">
      <c r="A27" s="37" t="s">
        <v>53</v>
      </c>
      <c r="E27" s="38" t="s">
        <v>134</v>
      </c>
    </row>
    <row r="28" spans="1:5" ht="63.75">
      <c r="A28" t="s">
        <v>55</v>
      </c>
      <c r="E28" s="36" t="s">
        <v>135</v>
      </c>
    </row>
    <row r="29" spans="1:16" ht="12.75">
      <c r="A29" s="25" t="s">
        <v>46</v>
      </c>
      <c s="29" t="s">
        <v>36</v>
      </c>
      <c s="29" t="s">
        <v>136</v>
      </c>
      <c s="25" t="s">
        <v>48</v>
      </c>
      <c s="30" t="s">
        <v>137</v>
      </c>
      <c s="31" t="s">
        <v>138</v>
      </c>
      <c s="32">
        <v>200</v>
      </c>
      <c s="33">
        <v>0</v>
      </c>
      <c s="34">
        <f>ROUND(ROUND(H29,2)*ROUND(G29,3),2)</f>
      </c>
      <c s="31" t="s">
        <v>51</v>
      </c>
      <c r="O29">
        <f>(I29*0)/100</f>
      </c>
      <c t="s">
        <v>26</v>
      </c>
    </row>
    <row r="30" spans="1:5" ht="12.75">
      <c r="A30" s="35" t="s">
        <v>52</v>
      </c>
      <c r="E30" s="36" t="s">
        <v>48</v>
      </c>
    </row>
    <row r="31" spans="1:5" ht="12.75">
      <c r="A31" s="37" t="s">
        <v>53</v>
      </c>
      <c r="E31" s="38" t="s">
        <v>48</v>
      </c>
    </row>
    <row r="32" spans="1:5" ht="38.25">
      <c r="A32" t="s">
        <v>55</v>
      </c>
      <c r="E32" s="36" t="s">
        <v>139</v>
      </c>
    </row>
    <row r="33" spans="1:16" ht="12.75">
      <c r="A33" s="25" t="s">
        <v>46</v>
      </c>
      <c s="29" t="s">
        <v>73</v>
      </c>
      <c s="29" t="s">
        <v>140</v>
      </c>
      <c s="25" t="s">
        <v>48</v>
      </c>
      <c s="30" t="s">
        <v>141</v>
      </c>
      <c s="31" t="s">
        <v>50</v>
      </c>
      <c s="32">
        <v>88.35</v>
      </c>
      <c s="33">
        <v>0</v>
      </c>
      <c s="34">
        <f>ROUND(ROUND(H33,2)*ROUND(G33,3),2)</f>
      </c>
      <c s="31" t="s">
        <v>51</v>
      </c>
      <c r="O33">
        <f>(I33*21)/100</f>
      </c>
      <c t="s">
        <v>22</v>
      </c>
    </row>
    <row r="34" spans="1:5" ht="25.5">
      <c r="A34" s="35" t="s">
        <v>52</v>
      </c>
      <c r="E34" s="36" t="s">
        <v>142</v>
      </c>
    </row>
    <row r="35" spans="1:5" ht="76.5">
      <c r="A35" s="37" t="s">
        <v>53</v>
      </c>
      <c r="E35" s="38" t="s">
        <v>143</v>
      </c>
    </row>
    <row r="36" spans="1:5" ht="38.25">
      <c r="A36" t="s">
        <v>55</v>
      </c>
      <c r="E36" s="36" t="s">
        <v>144</v>
      </c>
    </row>
    <row r="37" spans="1:16" ht="12.75">
      <c r="A37" s="25" t="s">
        <v>46</v>
      </c>
      <c s="29" t="s">
        <v>77</v>
      </c>
      <c s="29" t="s">
        <v>145</v>
      </c>
      <c s="25" t="s">
        <v>48</v>
      </c>
      <c s="30" t="s">
        <v>146</v>
      </c>
      <c s="31" t="s">
        <v>50</v>
      </c>
      <c s="32">
        <v>264</v>
      </c>
      <c s="33">
        <v>0</v>
      </c>
      <c s="34">
        <f>ROUND(ROUND(H37,2)*ROUND(G37,3),2)</f>
      </c>
      <c s="31" t="s">
        <v>51</v>
      </c>
      <c r="O37">
        <f>(I37*0)/100</f>
      </c>
      <c t="s">
        <v>26</v>
      </c>
    </row>
    <row r="38" spans="1:5" ht="25.5">
      <c r="A38" s="35" t="s">
        <v>52</v>
      </c>
      <c r="E38" s="36" t="s">
        <v>147</v>
      </c>
    </row>
    <row r="39" spans="1:5" ht="12.75">
      <c r="A39" s="37" t="s">
        <v>53</v>
      </c>
      <c r="E39" s="38" t="s">
        <v>148</v>
      </c>
    </row>
    <row r="40" spans="1:5" ht="369.75">
      <c r="A40" t="s">
        <v>55</v>
      </c>
      <c r="E40" s="36" t="s">
        <v>149</v>
      </c>
    </row>
    <row r="41" spans="1:16" ht="12.75">
      <c r="A41" s="25" t="s">
        <v>46</v>
      </c>
      <c s="29" t="s">
        <v>39</v>
      </c>
      <c s="29" t="s">
        <v>150</v>
      </c>
      <c s="25" t="s">
        <v>48</v>
      </c>
      <c s="30" t="s">
        <v>151</v>
      </c>
      <c s="31" t="s">
        <v>50</v>
      </c>
      <c s="32">
        <v>28</v>
      </c>
      <c s="33">
        <v>0</v>
      </c>
      <c s="34">
        <f>ROUND(ROUND(H41,2)*ROUND(G41,3),2)</f>
      </c>
      <c s="31" t="s">
        <v>51</v>
      </c>
      <c r="O41">
        <f>(I41*0)/100</f>
      </c>
      <c t="s">
        <v>26</v>
      </c>
    </row>
    <row r="42" spans="1:5" ht="12.75">
      <c r="A42" s="35" t="s">
        <v>52</v>
      </c>
      <c r="E42" s="36" t="s">
        <v>152</v>
      </c>
    </row>
    <row r="43" spans="1:5" ht="12.75">
      <c r="A43" s="37" t="s">
        <v>53</v>
      </c>
      <c r="E43" s="38" t="s">
        <v>153</v>
      </c>
    </row>
    <row r="44" spans="1:5" ht="382.5">
      <c r="A44" t="s">
        <v>55</v>
      </c>
      <c r="E44" s="36" t="s">
        <v>154</v>
      </c>
    </row>
    <row r="45" spans="1:16" ht="12.75">
      <c r="A45" s="25" t="s">
        <v>46</v>
      </c>
      <c s="29" t="s">
        <v>41</v>
      </c>
      <c s="29" t="s">
        <v>155</v>
      </c>
      <c s="25" t="s">
        <v>48</v>
      </c>
      <c s="30" t="s">
        <v>156</v>
      </c>
      <c s="31" t="s">
        <v>50</v>
      </c>
      <c s="32">
        <v>14.8</v>
      </c>
      <c s="33">
        <v>0</v>
      </c>
      <c s="34">
        <f>ROUND(ROUND(H45,2)*ROUND(G45,3),2)</f>
      </c>
      <c s="31" t="s">
        <v>51</v>
      </c>
      <c r="O45">
        <f>(I45*21)/100</f>
      </c>
      <c t="s">
        <v>22</v>
      </c>
    </row>
    <row r="46" spans="1:5" ht="38.25">
      <c r="A46" s="35" t="s">
        <v>52</v>
      </c>
      <c r="E46" s="36" t="s">
        <v>157</v>
      </c>
    </row>
    <row r="47" spans="1:5" ht="25.5">
      <c r="A47" s="37" t="s">
        <v>53</v>
      </c>
      <c r="E47" s="38" t="s">
        <v>158</v>
      </c>
    </row>
    <row r="48" spans="1:5" ht="63.75">
      <c r="A48" t="s">
        <v>55</v>
      </c>
      <c r="E48" s="36" t="s">
        <v>159</v>
      </c>
    </row>
    <row r="49" spans="1:16" ht="12.75">
      <c r="A49" s="25" t="s">
        <v>46</v>
      </c>
      <c s="29" t="s">
        <v>43</v>
      </c>
      <c s="29" t="s">
        <v>160</v>
      </c>
      <c s="25" t="s">
        <v>48</v>
      </c>
      <c s="30" t="s">
        <v>161</v>
      </c>
      <c s="31" t="s">
        <v>50</v>
      </c>
      <c s="32">
        <v>258</v>
      </c>
      <c s="33">
        <v>0</v>
      </c>
      <c s="34">
        <f>ROUND(ROUND(H49,2)*ROUND(G49,3),2)</f>
      </c>
      <c s="31" t="s">
        <v>51</v>
      </c>
      <c r="O49">
        <f>(I49*21)/100</f>
      </c>
      <c t="s">
        <v>22</v>
      </c>
    </row>
    <row r="50" spans="1:5" ht="51">
      <c r="A50" s="35" t="s">
        <v>52</v>
      </c>
      <c r="E50" s="36" t="s">
        <v>162</v>
      </c>
    </row>
    <row r="51" spans="1:5" ht="63.75">
      <c r="A51" s="37" t="s">
        <v>53</v>
      </c>
      <c r="E51" s="38" t="s">
        <v>163</v>
      </c>
    </row>
    <row r="52" spans="1:5" ht="318.75">
      <c r="A52" t="s">
        <v>55</v>
      </c>
      <c r="E52" s="36" t="s">
        <v>164</v>
      </c>
    </row>
    <row r="53" spans="1:16" ht="12.75">
      <c r="A53" s="25" t="s">
        <v>46</v>
      </c>
      <c s="29" t="s">
        <v>92</v>
      </c>
      <c s="29" t="s">
        <v>165</v>
      </c>
      <c s="25" t="s">
        <v>48</v>
      </c>
      <c s="30" t="s">
        <v>166</v>
      </c>
      <c s="31" t="s">
        <v>50</v>
      </c>
      <c s="32">
        <v>9.792</v>
      </c>
      <c s="33">
        <v>0</v>
      </c>
      <c s="34">
        <f>ROUND(ROUND(H53,2)*ROUND(G53,3),2)</f>
      </c>
      <c s="31" t="s">
        <v>51</v>
      </c>
      <c r="O53">
        <f>(I53*21)/100</f>
      </c>
      <c t="s">
        <v>22</v>
      </c>
    </row>
    <row r="54" spans="1:5" ht="12.75">
      <c r="A54" s="35" t="s">
        <v>52</v>
      </c>
      <c r="E54" s="36" t="s">
        <v>48</v>
      </c>
    </row>
    <row r="55" spans="1:5" ht="51">
      <c r="A55" s="37" t="s">
        <v>53</v>
      </c>
      <c r="E55" s="38" t="s">
        <v>167</v>
      </c>
    </row>
    <row r="56" spans="1:5" ht="318.75">
      <c r="A56" t="s">
        <v>55</v>
      </c>
      <c r="E56" s="36" t="s">
        <v>164</v>
      </c>
    </row>
    <row r="57" spans="1:16" ht="12.75">
      <c r="A57" s="25" t="s">
        <v>46</v>
      </c>
      <c s="29" t="s">
        <v>96</v>
      </c>
      <c s="29" t="s">
        <v>168</v>
      </c>
      <c s="25" t="s">
        <v>48</v>
      </c>
      <c s="30" t="s">
        <v>169</v>
      </c>
      <c s="31" t="s">
        <v>50</v>
      </c>
      <c s="32">
        <v>106.4</v>
      </c>
      <c s="33">
        <v>0</v>
      </c>
      <c s="34">
        <f>ROUND(ROUND(H57,2)*ROUND(G57,3),2)</f>
      </c>
      <c s="31" t="s">
        <v>51</v>
      </c>
      <c r="O57">
        <f>(I57*21)/100</f>
      </c>
      <c t="s">
        <v>22</v>
      </c>
    </row>
    <row r="58" spans="1:5" ht="12.75">
      <c r="A58" s="35" t="s">
        <v>52</v>
      </c>
      <c r="E58" s="36" t="s">
        <v>48</v>
      </c>
    </row>
    <row r="59" spans="1:5" ht="51">
      <c r="A59" s="37" t="s">
        <v>53</v>
      </c>
      <c r="E59" s="38" t="s">
        <v>170</v>
      </c>
    </row>
    <row r="60" spans="1:5" ht="229.5">
      <c r="A60" t="s">
        <v>55</v>
      </c>
      <c r="E60" s="36" t="s">
        <v>171</v>
      </c>
    </row>
    <row r="61" spans="1:16" ht="12.75">
      <c r="A61" s="25" t="s">
        <v>46</v>
      </c>
      <c s="29" t="s">
        <v>101</v>
      </c>
      <c s="29" t="s">
        <v>172</v>
      </c>
      <c s="25" t="s">
        <v>48</v>
      </c>
      <c s="30" t="s">
        <v>173</v>
      </c>
      <c s="31" t="s">
        <v>50</v>
      </c>
      <c s="32">
        <v>28</v>
      </c>
      <c s="33">
        <v>0</v>
      </c>
      <c s="34">
        <f>ROUND(ROUND(H61,2)*ROUND(G61,3),2)</f>
      </c>
      <c s="31" t="s">
        <v>51</v>
      </c>
      <c r="O61">
        <f>(I61*21)/100</f>
      </c>
      <c t="s">
        <v>22</v>
      </c>
    </row>
    <row r="62" spans="1:5" ht="12.75">
      <c r="A62" s="35" t="s">
        <v>52</v>
      </c>
      <c r="E62" s="36" t="s">
        <v>174</v>
      </c>
    </row>
    <row r="63" spans="1:5" ht="12.75">
      <c r="A63" s="37" t="s">
        <v>53</v>
      </c>
      <c r="E63" s="38" t="s">
        <v>153</v>
      </c>
    </row>
    <row r="64" spans="1:5" ht="255">
      <c r="A64" t="s">
        <v>55</v>
      </c>
      <c r="E64" s="36" t="s">
        <v>175</v>
      </c>
    </row>
    <row r="65" spans="1:16" ht="12.75">
      <c r="A65" s="25" t="s">
        <v>46</v>
      </c>
      <c s="29" t="s">
        <v>106</v>
      </c>
      <c s="29" t="s">
        <v>176</v>
      </c>
      <c s="25" t="s">
        <v>48</v>
      </c>
      <c s="30" t="s">
        <v>177</v>
      </c>
      <c s="31" t="s">
        <v>115</v>
      </c>
      <c s="32">
        <v>69.75</v>
      </c>
      <c s="33">
        <v>0</v>
      </c>
      <c s="34">
        <f>ROUND(ROUND(H65,2)*ROUND(G65,3),2)</f>
      </c>
      <c s="31" t="s">
        <v>51</v>
      </c>
      <c r="O65">
        <f>(I65*21)/100</f>
      </c>
      <c t="s">
        <v>22</v>
      </c>
    </row>
    <row r="66" spans="1:5" ht="25.5">
      <c r="A66" s="35" t="s">
        <v>52</v>
      </c>
      <c r="E66" s="36" t="s">
        <v>178</v>
      </c>
    </row>
    <row r="67" spans="1:5" ht="63.75">
      <c r="A67" s="37" t="s">
        <v>53</v>
      </c>
      <c r="E67" s="38" t="s">
        <v>179</v>
      </c>
    </row>
    <row r="68" spans="1:5" ht="38.25">
      <c r="A68" t="s">
        <v>55</v>
      </c>
      <c r="E68" s="36" t="s">
        <v>180</v>
      </c>
    </row>
    <row r="69" spans="1:16" ht="12.75">
      <c r="A69" s="25" t="s">
        <v>46</v>
      </c>
      <c s="29" t="s">
        <v>181</v>
      </c>
      <c s="29" t="s">
        <v>182</v>
      </c>
      <c s="25" t="s">
        <v>48</v>
      </c>
      <c s="30" t="s">
        <v>183</v>
      </c>
      <c s="31" t="s">
        <v>115</v>
      </c>
      <c s="32">
        <v>279</v>
      </c>
      <c s="33">
        <v>0</v>
      </c>
      <c s="34">
        <f>ROUND(ROUND(H69,2)*ROUND(G69,3),2)</f>
      </c>
      <c s="31" t="s">
        <v>51</v>
      </c>
      <c r="O69">
        <f>(I69*21)/100</f>
      </c>
      <c t="s">
        <v>22</v>
      </c>
    </row>
    <row r="70" spans="1:5" ht="12.75">
      <c r="A70" s="35" t="s">
        <v>52</v>
      </c>
      <c r="E70" s="36" t="s">
        <v>184</v>
      </c>
    </row>
    <row r="71" spans="1:5" ht="63.75">
      <c r="A71" s="37" t="s">
        <v>53</v>
      </c>
      <c r="E71" s="38" t="s">
        <v>185</v>
      </c>
    </row>
    <row r="72" spans="1:5" ht="25.5">
      <c r="A72" t="s">
        <v>55</v>
      </c>
      <c r="E72" s="36" t="s">
        <v>186</v>
      </c>
    </row>
    <row r="73" spans="1:18" ht="12.75" customHeight="1">
      <c r="A73" s="6" t="s">
        <v>44</v>
      </c>
      <c s="6"/>
      <c s="41" t="s">
        <v>22</v>
      </c>
      <c s="6"/>
      <c s="27" t="s">
        <v>187</v>
      </c>
      <c s="6"/>
      <c s="6"/>
      <c s="6"/>
      <c s="42">
        <f>0+Q73</f>
      </c>
      <c s="6"/>
      <c r="O73">
        <f>0+R73</f>
      </c>
      <c r="Q73">
        <f>0+I74+I78+I82+I86+I90+I94+I98</f>
      </c>
      <c>
        <f>0+O74+O78+O82+O86+O90+O94+O98</f>
      </c>
    </row>
    <row r="74" spans="1:16" ht="12.75">
      <c r="A74" s="25" t="s">
        <v>46</v>
      </c>
      <c s="29" t="s">
        <v>188</v>
      </c>
      <c s="29" t="s">
        <v>189</v>
      </c>
      <c s="25" t="s">
        <v>48</v>
      </c>
      <c s="30" t="s">
        <v>190</v>
      </c>
      <c s="31" t="s">
        <v>191</v>
      </c>
      <c s="32">
        <v>27</v>
      </c>
      <c s="33">
        <v>0</v>
      </c>
      <c s="34">
        <f>ROUND(ROUND(H74,2)*ROUND(G74,3),2)</f>
      </c>
      <c s="31" t="s">
        <v>51</v>
      </c>
      <c r="O74">
        <f>(I74*21)/100</f>
      </c>
      <c t="s">
        <v>22</v>
      </c>
    </row>
    <row r="75" spans="1:5" ht="12.75">
      <c r="A75" s="35" t="s">
        <v>52</v>
      </c>
      <c r="E75" s="36" t="s">
        <v>192</v>
      </c>
    </row>
    <row r="76" spans="1:5" ht="63.75">
      <c r="A76" s="37" t="s">
        <v>53</v>
      </c>
      <c r="E76" s="38" t="s">
        <v>193</v>
      </c>
    </row>
    <row r="77" spans="1:5" ht="165.75">
      <c r="A77" t="s">
        <v>55</v>
      </c>
      <c r="E77" s="36" t="s">
        <v>194</v>
      </c>
    </row>
    <row r="78" spans="1:16" ht="12.75">
      <c r="A78" s="25" t="s">
        <v>46</v>
      </c>
      <c s="29" t="s">
        <v>195</v>
      </c>
      <c s="29" t="s">
        <v>196</v>
      </c>
      <c s="25" t="s">
        <v>48</v>
      </c>
      <c s="30" t="s">
        <v>197</v>
      </c>
      <c s="31" t="s">
        <v>50</v>
      </c>
      <c s="32">
        <v>2.4</v>
      </c>
      <c s="33">
        <v>0</v>
      </c>
      <c s="34">
        <f>ROUND(ROUND(H78,2)*ROUND(G78,3),2)</f>
      </c>
      <c s="31" t="s">
        <v>51</v>
      </c>
      <c r="O78">
        <f>(I78*21)/100</f>
      </c>
      <c t="s">
        <v>22</v>
      </c>
    </row>
    <row r="79" spans="1:5" ht="12.75">
      <c r="A79" s="35" t="s">
        <v>52</v>
      </c>
      <c r="E79" s="36" t="s">
        <v>198</v>
      </c>
    </row>
    <row r="80" spans="1:5" ht="51">
      <c r="A80" s="37" t="s">
        <v>53</v>
      </c>
      <c r="E80" s="38" t="s">
        <v>199</v>
      </c>
    </row>
    <row r="81" spans="1:5" ht="51">
      <c r="A81" t="s">
        <v>55</v>
      </c>
      <c r="E81" s="36" t="s">
        <v>200</v>
      </c>
    </row>
    <row r="82" spans="1:16" ht="12.75">
      <c r="A82" s="25" t="s">
        <v>46</v>
      </c>
      <c s="29" t="s">
        <v>201</v>
      </c>
      <c s="29" t="s">
        <v>202</v>
      </c>
      <c s="25" t="s">
        <v>48</v>
      </c>
      <c s="30" t="s">
        <v>203</v>
      </c>
      <c s="31" t="s">
        <v>50</v>
      </c>
      <c s="32">
        <v>0.043</v>
      </c>
      <c s="33">
        <v>0</v>
      </c>
      <c s="34">
        <f>ROUND(ROUND(H82,2)*ROUND(G82,3),2)</f>
      </c>
      <c s="31" t="s">
        <v>51</v>
      </c>
      <c r="O82">
        <f>(I82*21)/100</f>
      </c>
      <c t="s">
        <v>22</v>
      </c>
    </row>
    <row r="83" spans="1:5" ht="12.75">
      <c r="A83" s="35" t="s">
        <v>52</v>
      </c>
      <c r="E83" s="36" t="s">
        <v>204</v>
      </c>
    </row>
    <row r="84" spans="1:5" ht="12.75">
      <c r="A84" s="37" t="s">
        <v>53</v>
      </c>
      <c r="E84" s="38" t="s">
        <v>48</v>
      </c>
    </row>
    <row r="85" spans="1:5" ht="51">
      <c r="A85" t="s">
        <v>55</v>
      </c>
      <c r="E85" s="36" t="s">
        <v>200</v>
      </c>
    </row>
    <row r="86" spans="1:16" ht="12.75">
      <c r="A86" s="25" t="s">
        <v>46</v>
      </c>
      <c s="29" t="s">
        <v>205</v>
      </c>
      <c s="29" t="s">
        <v>206</v>
      </c>
      <c s="25" t="s">
        <v>48</v>
      </c>
      <c s="30" t="s">
        <v>207</v>
      </c>
      <c s="31" t="s">
        <v>115</v>
      </c>
      <c s="32">
        <v>90</v>
      </c>
      <c s="33">
        <v>0</v>
      </c>
      <c s="34">
        <f>ROUND(ROUND(H86,2)*ROUND(G86,3),2)</f>
      </c>
      <c s="31" t="s">
        <v>51</v>
      </c>
      <c r="O86">
        <f>(I86*21)/100</f>
      </c>
      <c t="s">
        <v>22</v>
      </c>
    </row>
    <row r="87" spans="1:5" ht="12.75">
      <c r="A87" s="35" t="s">
        <v>52</v>
      </c>
      <c r="E87" s="36" t="s">
        <v>208</v>
      </c>
    </row>
    <row r="88" spans="1:5" ht="51">
      <c r="A88" s="37" t="s">
        <v>53</v>
      </c>
      <c r="E88" s="38" t="s">
        <v>209</v>
      </c>
    </row>
    <row r="89" spans="1:5" ht="51">
      <c r="A89" t="s">
        <v>55</v>
      </c>
      <c r="E89" s="36" t="s">
        <v>210</v>
      </c>
    </row>
    <row r="90" spans="1:16" ht="12.75">
      <c r="A90" s="25" t="s">
        <v>46</v>
      </c>
      <c s="29" t="s">
        <v>211</v>
      </c>
      <c s="29" t="s">
        <v>212</v>
      </c>
      <c s="25" t="s">
        <v>48</v>
      </c>
      <c s="30" t="s">
        <v>213</v>
      </c>
      <c s="31" t="s">
        <v>115</v>
      </c>
      <c s="32">
        <v>323.4</v>
      </c>
      <c s="33">
        <v>0</v>
      </c>
      <c s="34">
        <f>ROUND(ROUND(H90,2)*ROUND(G90,3),2)</f>
      </c>
      <c s="31" t="s">
        <v>51</v>
      </c>
      <c r="O90">
        <f>(I90*0)/100</f>
      </c>
      <c t="s">
        <v>26</v>
      </c>
    </row>
    <row r="91" spans="1:5" ht="12.75">
      <c r="A91" s="35" t="s">
        <v>52</v>
      </c>
      <c r="E91" s="36" t="s">
        <v>214</v>
      </c>
    </row>
    <row r="92" spans="1:5" ht="12.75">
      <c r="A92" s="37" t="s">
        <v>53</v>
      </c>
      <c r="E92" s="38" t="s">
        <v>215</v>
      </c>
    </row>
    <row r="93" spans="1:5" ht="102">
      <c r="A93" t="s">
        <v>55</v>
      </c>
      <c r="E93" s="36" t="s">
        <v>216</v>
      </c>
    </row>
    <row r="94" spans="1:16" ht="12.75">
      <c r="A94" s="25" t="s">
        <v>46</v>
      </c>
      <c s="29" t="s">
        <v>217</v>
      </c>
      <c s="29" t="s">
        <v>218</v>
      </c>
      <c s="25" t="s">
        <v>48</v>
      </c>
      <c s="30" t="s">
        <v>219</v>
      </c>
      <c s="31" t="s">
        <v>50</v>
      </c>
      <c s="32">
        <v>22.9</v>
      </c>
      <c s="33">
        <v>0</v>
      </c>
      <c s="34">
        <f>ROUND(ROUND(H94,2)*ROUND(G94,3),2)</f>
      </c>
      <c s="31" t="s">
        <v>51</v>
      </c>
      <c r="O94">
        <f>(I94*21)/100</f>
      </c>
      <c t="s">
        <v>22</v>
      </c>
    </row>
    <row r="95" spans="1:5" ht="12.75">
      <c r="A95" s="35" t="s">
        <v>52</v>
      </c>
      <c r="E95" s="36" t="s">
        <v>220</v>
      </c>
    </row>
    <row r="96" spans="1:5" ht="63.75">
      <c r="A96" s="37" t="s">
        <v>53</v>
      </c>
      <c r="E96" s="38" t="s">
        <v>221</v>
      </c>
    </row>
    <row r="97" spans="1:5" ht="369.75">
      <c r="A97" t="s">
        <v>55</v>
      </c>
      <c r="E97" s="36" t="s">
        <v>222</v>
      </c>
    </row>
    <row r="98" spans="1:16" ht="12.75">
      <c r="A98" s="25" t="s">
        <v>46</v>
      </c>
      <c s="29" t="s">
        <v>223</v>
      </c>
      <c s="29" t="s">
        <v>224</v>
      </c>
      <c s="25" t="s">
        <v>48</v>
      </c>
      <c s="30" t="s">
        <v>225</v>
      </c>
      <c s="31" t="s">
        <v>59</v>
      </c>
      <c s="32">
        <v>3.664</v>
      </c>
      <c s="33">
        <v>0</v>
      </c>
      <c s="34">
        <f>ROUND(ROUND(H98,2)*ROUND(G98,3),2)</f>
      </c>
      <c s="31" t="s">
        <v>51</v>
      </c>
      <c r="O98">
        <f>(I98*21)/100</f>
      </c>
      <c t="s">
        <v>22</v>
      </c>
    </row>
    <row r="99" spans="1:5" ht="12.75">
      <c r="A99" s="35" t="s">
        <v>52</v>
      </c>
      <c r="E99" s="36" t="s">
        <v>226</v>
      </c>
    </row>
    <row r="100" spans="1:5" ht="12.75">
      <c r="A100" s="37" t="s">
        <v>53</v>
      </c>
      <c r="E100" s="38" t="s">
        <v>227</v>
      </c>
    </row>
    <row r="101" spans="1:5" ht="267.75">
      <c r="A101" t="s">
        <v>55</v>
      </c>
      <c r="E101" s="36" t="s">
        <v>228</v>
      </c>
    </row>
    <row r="102" spans="1:18" ht="12.75" customHeight="1">
      <c r="A102" s="6" t="s">
        <v>44</v>
      </c>
      <c s="6"/>
      <c s="41" t="s">
        <v>21</v>
      </c>
      <c s="6"/>
      <c s="27" t="s">
        <v>229</v>
      </c>
      <c s="6"/>
      <c s="6"/>
      <c s="6"/>
      <c s="42">
        <f>0+Q102</f>
      </c>
      <c s="6"/>
      <c r="O102">
        <f>0+R102</f>
      </c>
      <c r="Q102">
        <f>0+I103+I107+I111+I115+I119+I123+I127+I131+I135</f>
      </c>
      <c>
        <f>0+O103+O107+O111+O115+O119+O123+O127+O131+O135</f>
      </c>
    </row>
    <row r="103" spans="1:16" ht="12.75">
      <c r="A103" s="25" t="s">
        <v>46</v>
      </c>
      <c s="29" t="s">
        <v>230</v>
      </c>
      <c s="29" t="s">
        <v>231</v>
      </c>
      <c s="25" t="s">
        <v>48</v>
      </c>
      <c s="30" t="s">
        <v>232</v>
      </c>
      <c s="31" t="s">
        <v>50</v>
      </c>
      <c s="32">
        <v>2.554</v>
      </c>
      <c s="33">
        <v>0</v>
      </c>
      <c s="34">
        <f>ROUND(ROUND(H103,2)*ROUND(G103,3),2)</f>
      </c>
      <c s="31" t="s">
        <v>51</v>
      </c>
      <c r="O103">
        <f>(I103*21)/100</f>
      </c>
      <c t="s">
        <v>22</v>
      </c>
    </row>
    <row r="104" spans="1:5" ht="25.5">
      <c r="A104" s="35" t="s">
        <v>52</v>
      </c>
      <c r="E104" s="36" t="s">
        <v>233</v>
      </c>
    </row>
    <row r="105" spans="1:5" ht="51">
      <c r="A105" s="37" t="s">
        <v>53</v>
      </c>
      <c r="E105" s="38" t="s">
        <v>234</v>
      </c>
    </row>
    <row r="106" spans="1:5" ht="229.5">
      <c r="A106" t="s">
        <v>55</v>
      </c>
      <c r="E106" s="36" t="s">
        <v>235</v>
      </c>
    </row>
    <row r="107" spans="1:16" ht="12.75">
      <c r="A107" s="25" t="s">
        <v>46</v>
      </c>
      <c s="29" t="s">
        <v>236</v>
      </c>
      <c s="29" t="s">
        <v>237</v>
      </c>
      <c s="25" t="s">
        <v>48</v>
      </c>
      <c s="30" t="s">
        <v>238</v>
      </c>
      <c s="31" t="s">
        <v>239</v>
      </c>
      <c s="32">
        <v>196</v>
      </c>
      <c s="33">
        <v>0</v>
      </c>
      <c s="34">
        <f>ROUND(ROUND(H107,2)*ROUND(G107,3),2)</f>
      </c>
      <c s="31" t="s">
        <v>51</v>
      </c>
      <c r="O107">
        <f>(I107*0)/100</f>
      </c>
      <c t="s">
        <v>26</v>
      </c>
    </row>
    <row r="108" spans="1:5" ht="25.5">
      <c r="A108" s="35" t="s">
        <v>52</v>
      </c>
      <c r="E108" s="36" t="s">
        <v>240</v>
      </c>
    </row>
    <row r="109" spans="1:5" ht="12.75">
      <c r="A109" s="37" t="s">
        <v>53</v>
      </c>
      <c r="E109" s="38" t="s">
        <v>241</v>
      </c>
    </row>
    <row r="110" spans="1:5" ht="25.5">
      <c r="A110" t="s">
        <v>55</v>
      </c>
      <c r="E110" s="36" t="s">
        <v>242</v>
      </c>
    </row>
    <row r="111" spans="1:16" ht="12.75">
      <c r="A111" s="25" t="s">
        <v>46</v>
      </c>
      <c s="29" t="s">
        <v>243</v>
      </c>
      <c s="29" t="s">
        <v>244</v>
      </c>
      <c s="25" t="s">
        <v>48</v>
      </c>
      <c s="30" t="s">
        <v>245</v>
      </c>
      <c s="31" t="s">
        <v>50</v>
      </c>
      <c s="32">
        <v>4.564</v>
      </c>
      <c s="33">
        <v>0</v>
      </c>
      <c s="34">
        <f>ROUND(ROUND(H111,2)*ROUND(G111,3),2)</f>
      </c>
      <c s="31" t="s">
        <v>51</v>
      </c>
      <c r="O111">
        <f>(I111*21)/100</f>
      </c>
      <c t="s">
        <v>22</v>
      </c>
    </row>
    <row r="112" spans="1:5" ht="25.5">
      <c r="A112" s="35" t="s">
        <v>52</v>
      </c>
      <c r="E112" s="36" t="s">
        <v>246</v>
      </c>
    </row>
    <row r="113" spans="1:5" ht="51">
      <c r="A113" s="37" t="s">
        <v>53</v>
      </c>
      <c r="E113" s="38" t="s">
        <v>247</v>
      </c>
    </row>
    <row r="114" spans="1:5" ht="382.5">
      <c r="A114" t="s">
        <v>55</v>
      </c>
      <c r="E114" s="36" t="s">
        <v>248</v>
      </c>
    </row>
    <row r="115" spans="1:16" ht="12.75">
      <c r="A115" s="25" t="s">
        <v>46</v>
      </c>
      <c s="29" t="s">
        <v>249</v>
      </c>
      <c s="29" t="s">
        <v>250</v>
      </c>
      <c s="25" t="s">
        <v>48</v>
      </c>
      <c s="30" t="s">
        <v>251</v>
      </c>
      <c s="31" t="s">
        <v>59</v>
      </c>
      <c s="32">
        <v>0.73</v>
      </c>
      <c s="33">
        <v>0</v>
      </c>
      <c s="34">
        <f>ROUND(ROUND(H115,2)*ROUND(G115,3),2)</f>
      </c>
      <c s="31" t="s">
        <v>51</v>
      </c>
      <c r="O115">
        <f>(I115*21)/100</f>
      </c>
      <c t="s">
        <v>22</v>
      </c>
    </row>
    <row r="116" spans="1:5" ht="12.75">
      <c r="A116" s="35" t="s">
        <v>52</v>
      </c>
      <c r="E116" s="36" t="s">
        <v>226</v>
      </c>
    </row>
    <row r="117" spans="1:5" ht="12.75">
      <c r="A117" s="37" t="s">
        <v>53</v>
      </c>
      <c r="E117" s="38" t="s">
        <v>252</v>
      </c>
    </row>
    <row r="118" spans="1:5" ht="242.25">
      <c r="A118" t="s">
        <v>55</v>
      </c>
      <c r="E118" s="36" t="s">
        <v>253</v>
      </c>
    </row>
    <row r="119" spans="1:16" ht="12.75">
      <c r="A119" s="25" t="s">
        <v>46</v>
      </c>
      <c s="29" t="s">
        <v>254</v>
      </c>
      <c s="29" t="s">
        <v>255</v>
      </c>
      <c s="25" t="s">
        <v>48</v>
      </c>
      <c s="30" t="s">
        <v>256</v>
      </c>
      <c s="31" t="s">
        <v>50</v>
      </c>
      <c s="32">
        <v>11.9</v>
      </c>
      <c s="33">
        <v>0</v>
      </c>
      <c s="34">
        <f>ROUND(ROUND(H119,2)*ROUND(G119,3),2)</f>
      </c>
      <c s="31" t="s">
        <v>51</v>
      </c>
      <c r="O119">
        <f>(I119*0)/100</f>
      </c>
      <c t="s">
        <v>26</v>
      </c>
    </row>
    <row r="120" spans="1:5" ht="12.75">
      <c r="A120" s="35" t="s">
        <v>52</v>
      </c>
      <c r="E120" s="36" t="s">
        <v>48</v>
      </c>
    </row>
    <row r="121" spans="1:5" ht="51">
      <c r="A121" s="37" t="s">
        <v>53</v>
      </c>
      <c r="E121" s="38" t="s">
        <v>257</v>
      </c>
    </row>
    <row r="122" spans="1:5" ht="369.75">
      <c r="A122" t="s">
        <v>55</v>
      </c>
      <c r="E122" s="36" t="s">
        <v>258</v>
      </c>
    </row>
    <row r="123" spans="1:16" ht="12.75">
      <c r="A123" s="25" t="s">
        <v>46</v>
      </c>
      <c s="29" t="s">
        <v>259</v>
      </c>
      <c s="29" t="s">
        <v>260</v>
      </c>
      <c s="25" t="s">
        <v>48</v>
      </c>
      <c s="30" t="s">
        <v>261</v>
      </c>
      <c s="31" t="s">
        <v>59</v>
      </c>
      <c s="32">
        <v>1.666</v>
      </c>
      <c s="33">
        <v>0</v>
      </c>
      <c s="34">
        <f>ROUND(ROUND(H123,2)*ROUND(G123,3),2)</f>
      </c>
      <c s="31" t="s">
        <v>51</v>
      </c>
      <c r="O123">
        <f>(I123*0)/100</f>
      </c>
      <c t="s">
        <v>26</v>
      </c>
    </row>
    <row r="124" spans="1:5" ht="12.75">
      <c r="A124" s="35" t="s">
        <v>52</v>
      </c>
      <c r="E124" s="36" t="s">
        <v>262</v>
      </c>
    </row>
    <row r="125" spans="1:5" ht="12.75">
      <c r="A125" s="37" t="s">
        <v>53</v>
      </c>
      <c r="E125" s="38" t="s">
        <v>263</v>
      </c>
    </row>
    <row r="126" spans="1:5" ht="267.75">
      <c r="A126" t="s">
        <v>55</v>
      </c>
      <c r="E126" s="36" t="s">
        <v>264</v>
      </c>
    </row>
    <row r="127" spans="1:16" ht="12.75">
      <c r="A127" s="25" t="s">
        <v>46</v>
      </c>
      <c s="29" t="s">
        <v>265</v>
      </c>
      <c s="29" t="s">
        <v>266</v>
      </c>
      <c s="25" t="s">
        <v>48</v>
      </c>
      <c s="30" t="s">
        <v>267</v>
      </c>
      <c s="31" t="s">
        <v>50</v>
      </c>
      <c s="32">
        <v>32.72</v>
      </c>
      <c s="33">
        <v>0</v>
      </c>
      <c s="34">
        <f>ROUND(ROUND(H127,2)*ROUND(G127,3),2)</f>
      </c>
      <c s="31" t="s">
        <v>51</v>
      </c>
      <c r="O127">
        <f>(I127*21)/100</f>
      </c>
      <c t="s">
        <v>22</v>
      </c>
    </row>
    <row r="128" spans="1:5" ht="38.25">
      <c r="A128" s="35" t="s">
        <v>52</v>
      </c>
      <c r="E128" s="36" t="s">
        <v>268</v>
      </c>
    </row>
    <row r="129" spans="1:5" ht="63.75">
      <c r="A129" s="37" t="s">
        <v>53</v>
      </c>
      <c r="E129" s="38" t="s">
        <v>269</v>
      </c>
    </row>
    <row r="130" spans="1:5" ht="369.75">
      <c r="A130" t="s">
        <v>55</v>
      </c>
      <c r="E130" s="36" t="s">
        <v>258</v>
      </c>
    </row>
    <row r="131" spans="1:16" ht="12.75">
      <c r="A131" s="25" t="s">
        <v>46</v>
      </c>
      <c s="29" t="s">
        <v>270</v>
      </c>
      <c s="29" t="s">
        <v>271</v>
      </c>
      <c s="25" t="s">
        <v>48</v>
      </c>
      <c s="30" t="s">
        <v>272</v>
      </c>
      <c s="31" t="s">
        <v>59</v>
      </c>
      <c s="32">
        <v>6.217</v>
      </c>
      <c s="33">
        <v>0</v>
      </c>
      <c s="34">
        <f>ROUND(ROUND(H131,2)*ROUND(G131,3),2)</f>
      </c>
      <c s="31" t="s">
        <v>51</v>
      </c>
      <c r="O131">
        <f>(I131*21)/100</f>
      </c>
      <c t="s">
        <v>22</v>
      </c>
    </row>
    <row r="132" spans="1:5" ht="12.75">
      <c r="A132" s="35" t="s">
        <v>52</v>
      </c>
      <c r="E132" s="36" t="s">
        <v>273</v>
      </c>
    </row>
    <row r="133" spans="1:5" ht="12.75">
      <c r="A133" s="37" t="s">
        <v>53</v>
      </c>
      <c r="E133" s="38" t="s">
        <v>274</v>
      </c>
    </row>
    <row r="134" spans="1:5" ht="267.75">
      <c r="A134" t="s">
        <v>55</v>
      </c>
      <c r="E134" s="36" t="s">
        <v>275</v>
      </c>
    </row>
    <row r="135" spans="1:16" ht="12.75">
      <c r="A135" s="25" t="s">
        <v>46</v>
      </c>
      <c s="29" t="s">
        <v>276</v>
      </c>
      <c s="29" t="s">
        <v>277</v>
      </c>
      <c s="25" t="s">
        <v>278</v>
      </c>
      <c s="30" t="s">
        <v>279</v>
      </c>
      <c s="31" t="s">
        <v>280</v>
      </c>
      <c s="32">
        <v>76</v>
      </c>
      <c s="33">
        <v>0</v>
      </c>
      <c s="34">
        <f>ROUND(ROUND(H135,2)*ROUND(G135,3),2)</f>
      </c>
      <c s="31"/>
      <c r="O135">
        <f>(I135*0)/100</f>
      </c>
      <c t="s">
        <v>26</v>
      </c>
    </row>
    <row r="136" spans="1:5" ht="25.5">
      <c r="A136" s="35" t="s">
        <v>52</v>
      </c>
      <c r="E136" s="36" t="s">
        <v>281</v>
      </c>
    </row>
    <row r="137" spans="1:5" ht="12.75">
      <c r="A137" s="37" t="s">
        <v>53</v>
      </c>
      <c r="E137" s="38" t="s">
        <v>282</v>
      </c>
    </row>
    <row r="138" spans="1:5" ht="63.75">
      <c r="A138" t="s">
        <v>55</v>
      </c>
      <c r="E138" s="36" t="s">
        <v>283</v>
      </c>
    </row>
    <row r="139" spans="1:18" ht="12.75" customHeight="1">
      <c r="A139" s="6" t="s">
        <v>44</v>
      </c>
      <c s="6"/>
      <c s="41" t="s">
        <v>32</v>
      </c>
      <c s="6"/>
      <c s="27" t="s">
        <v>284</v>
      </c>
      <c s="6"/>
      <c s="6"/>
      <c s="6"/>
      <c s="42">
        <f>0+Q139</f>
      </c>
      <c s="6"/>
      <c r="O139">
        <f>0+R139</f>
      </c>
      <c r="Q139">
        <f>0+I140+I144+I148+I152+I156+I160+I164+I168+I172+I176+I180+I184</f>
      </c>
      <c>
        <f>0+O140+O144+O148+O152+O156+O160+O164+O168+O172+O176+O180+O184</f>
      </c>
    </row>
    <row r="140" spans="1:16" ht="12.75">
      <c r="A140" s="25" t="s">
        <v>46</v>
      </c>
      <c s="29" t="s">
        <v>285</v>
      </c>
      <c s="29" t="s">
        <v>286</v>
      </c>
      <c s="25" t="s">
        <v>48</v>
      </c>
      <c s="30" t="s">
        <v>287</v>
      </c>
      <c s="31" t="s">
        <v>50</v>
      </c>
      <c s="32">
        <v>0.675</v>
      </c>
      <c s="33">
        <v>0</v>
      </c>
      <c s="34">
        <f>ROUND(ROUND(H140,2)*ROUND(G140,3),2)</f>
      </c>
      <c s="31" t="s">
        <v>51</v>
      </c>
      <c r="O140">
        <f>(I140*21)/100</f>
      </c>
      <c t="s">
        <v>22</v>
      </c>
    </row>
    <row r="141" spans="1:5" ht="25.5">
      <c r="A141" s="35" t="s">
        <v>52</v>
      </c>
      <c r="E141" s="36" t="s">
        <v>288</v>
      </c>
    </row>
    <row r="142" spans="1:5" ht="12.75">
      <c r="A142" s="37" t="s">
        <v>53</v>
      </c>
      <c r="E142" s="38" t="s">
        <v>289</v>
      </c>
    </row>
    <row r="143" spans="1:5" ht="229.5">
      <c r="A143" t="s">
        <v>55</v>
      </c>
      <c r="E143" s="36" t="s">
        <v>290</v>
      </c>
    </row>
    <row r="144" spans="1:16" ht="12.75">
      <c r="A144" s="25" t="s">
        <v>46</v>
      </c>
      <c s="29" t="s">
        <v>291</v>
      </c>
      <c s="29" t="s">
        <v>292</v>
      </c>
      <c s="25" t="s">
        <v>48</v>
      </c>
      <c s="30" t="s">
        <v>293</v>
      </c>
      <c s="31" t="s">
        <v>50</v>
      </c>
      <c s="32">
        <v>19</v>
      </c>
      <c s="33">
        <v>0</v>
      </c>
      <c s="34">
        <f>ROUND(ROUND(H144,2)*ROUND(G144,3),2)</f>
      </c>
      <c s="31" t="s">
        <v>51</v>
      </c>
      <c r="O144">
        <f>(I144*0)/100</f>
      </c>
      <c t="s">
        <v>26</v>
      </c>
    </row>
    <row r="145" spans="1:5" ht="12.75">
      <c r="A145" s="35" t="s">
        <v>52</v>
      </c>
      <c r="E145" s="36" t="s">
        <v>48</v>
      </c>
    </row>
    <row r="146" spans="1:5" ht="51">
      <c r="A146" s="37" t="s">
        <v>53</v>
      </c>
      <c r="E146" s="38" t="s">
        <v>294</v>
      </c>
    </row>
    <row r="147" spans="1:5" ht="395.25">
      <c r="A147" t="s">
        <v>55</v>
      </c>
      <c r="E147" s="36" t="s">
        <v>295</v>
      </c>
    </row>
    <row r="148" spans="1:16" ht="12.75">
      <c r="A148" s="25" t="s">
        <v>46</v>
      </c>
      <c s="29" t="s">
        <v>296</v>
      </c>
      <c s="29" t="s">
        <v>297</v>
      </c>
      <c s="25" t="s">
        <v>48</v>
      </c>
      <c s="30" t="s">
        <v>298</v>
      </c>
      <c s="31" t="s">
        <v>50</v>
      </c>
      <c s="32">
        <v>16.24</v>
      </c>
      <c s="33">
        <v>0</v>
      </c>
      <c s="34">
        <f>ROUND(ROUND(H148,2)*ROUND(G148,3),2)</f>
      </c>
      <c s="31" t="s">
        <v>51</v>
      </c>
      <c r="O148">
        <f>(I148*21)/100</f>
      </c>
      <c t="s">
        <v>22</v>
      </c>
    </row>
    <row r="149" spans="1:5" ht="12.75">
      <c r="A149" s="35" t="s">
        <v>52</v>
      </c>
      <c r="E149" s="36" t="s">
        <v>48</v>
      </c>
    </row>
    <row r="150" spans="1:5" ht="127.5">
      <c r="A150" s="37" t="s">
        <v>53</v>
      </c>
      <c r="E150" s="38" t="s">
        <v>299</v>
      </c>
    </row>
    <row r="151" spans="1:5" ht="369.75">
      <c r="A151" t="s">
        <v>55</v>
      </c>
      <c r="E151" s="36" t="s">
        <v>258</v>
      </c>
    </row>
    <row r="152" spans="1:16" ht="12.75">
      <c r="A152" s="25" t="s">
        <v>46</v>
      </c>
      <c s="29" t="s">
        <v>300</v>
      </c>
      <c s="29" t="s">
        <v>301</v>
      </c>
      <c s="25" t="s">
        <v>48</v>
      </c>
      <c s="30" t="s">
        <v>302</v>
      </c>
      <c s="31" t="s">
        <v>50</v>
      </c>
      <c s="32">
        <v>33.76</v>
      </c>
      <c s="33">
        <v>0</v>
      </c>
      <c s="34">
        <f>ROUND(ROUND(H152,2)*ROUND(G152,3),2)</f>
      </c>
      <c s="31" t="s">
        <v>51</v>
      </c>
      <c r="O152">
        <f>(I152*0)/100</f>
      </c>
      <c t="s">
        <v>26</v>
      </c>
    </row>
    <row r="153" spans="1:5" ht="12.75">
      <c r="A153" s="35" t="s">
        <v>52</v>
      </c>
      <c r="E153" s="36" t="s">
        <v>303</v>
      </c>
    </row>
    <row r="154" spans="1:5" ht="51">
      <c r="A154" s="37" t="s">
        <v>53</v>
      </c>
      <c r="E154" s="38" t="s">
        <v>304</v>
      </c>
    </row>
    <row r="155" spans="1:5" ht="408">
      <c r="A155" t="s">
        <v>55</v>
      </c>
      <c r="E155" s="36" t="s">
        <v>305</v>
      </c>
    </row>
    <row r="156" spans="1:16" ht="12.75">
      <c r="A156" s="25" t="s">
        <v>46</v>
      </c>
      <c s="29" t="s">
        <v>306</v>
      </c>
      <c s="29" t="s">
        <v>307</v>
      </c>
      <c s="25" t="s">
        <v>48</v>
      </c>
      <c s="30" t="s">
        <v>308</v>
      </c>
      <c s="31" t="s">
        <v>50</v>
      </c>
      <c s="32">
        <v>13.097</v>
      </c>
      <c s="33">
        <v>0</v>
      </c>
      <c s="34">
        <f>ROUND(ROUND(H156,2)*ROUND(G156,3),2)</f>
      </c>
      <c s="31" t="s">
        <v>51</v>
      </c>
      <c r="O156">
        <f>(I156*21)/100</f>
      </c>
      <c t="s">
        <v>22</v>
      </c>
    </row>
    <row r="157" spans="1:5" ht="25.5">
      <c r="A157" s="35" t="s">
        <v>52</v>
      </c>
      <c r="E157" s="36" t="s">
        <v>309</v>
      </c>
    </row>
    <row r="158" spans="1:5" ht="114.75">
      <c r="A158" s="37" t="s">
        <v>53</v>
      </c>
      <c r="E158" s="38" t="s">
        <v>310</v>
      </c>
    </row>
    <row r="159" spans="1:5" ht="38.25">
      <c r="A159" t="s">
        <v>55</v>
      </c>
      <c r="E159" s="36" t="s">
        <v>311</v>
      </c>
    </row>
    <row r="160" spans="1:16" ht="25.5">
      <c r="A160" s="25" t="s">
        <v>46</v>
      </c>
      <c s="29" t="s">
        <v>312</v>
      </c>
      <c s="29" t="s">
        <v>313</v>
      </c>
      <c s="25" t="s">
        <v>48</v>
      </c>
      <c s="30" t="s">
        <v>314</v>
      </c>
      <c s="31" t="s">
        <v>50</v>
      </c>
      <c s="32">
        <v>15.04</v>
      </c>
      <c s="33">
        <v>0</v>
      </c>
      <c s="34">
        <f>ROUND(ROUND(H160,2)*ROUND(G160,3),2)</f>
      </c>
      <c s="31" t="s">
        <v>51</v>
      </c>
      <c r="O160">
        <f>(I160*21)/100</f>
      </c>
      <c t="s">
        <v>22</v>
      </c>
    </row>
    <row r="161" spans="1:5" ht="12.75">
      <c r="A161" s="35" t="s">
        <v>52</v>
      </c>
      <c r="E161" s="36" t="s">
        <v>315</v>
      </c>
    </row>
    <row r="162" spans="1:5" ht="51">
      <c r="A162" s="37" t="s">
        <v>53</v>
      </c>
      <c r="E162" s="38" t="s">
        <v>316</v>
      </c>
    </row>
    <row r="163" spans="1:5" ht="38.25">
      <c r="A163" t="s">
        <v>55</v>
      </c>
      <c r="E163" s="36" t="s">
        <v>311</v>
      </c>
    </row>
    <row r="164" spans="1:16" ht="25.5">
      <c r="A164" s="25" t="s">
        <v>46</v>
      </c>
      <c s="29" t="s">
        <v>317</v>
      </c>
      <c s="29" t="s">
        <v>318</v>
      </c>
      <c s="25" t="s">
        <v>48</v>
      </c>
      <c s="30" t="s">
        <v>319</v>
      </c>
      <c s="31" t="s">
        <v>50</v>
      </c>
      <c s="32">
        <v>84.4</v>
      </c>
      <c s="33">
        <v>0</v>
      </c>
      <c s="34">
        <f>ROUND(ROUND(H164,2)*ROUND(G164,3),2)</f>
      </c>
      <c s="31" t="s">
        <v>51</v>
      </c>
      <c r="O164">
        <f>(I164*21)/100</f>
      </c>
      <c t="s">
        <v>22</v>
      </c>
    </row>
    <row r="165" spans="1:5" ht="12.75">
      <c r="A165" s="35" t="s">
        <v>52</v>
      </c>
      <c r="E165" s="36" t="s">
        <v>320</v>
      </c>
    </row>
    <row r="166" spans="1:5" ht="51">
      <c r="A166" s="37" t="s">
        <v>53</v>
      </c>
      <c r="E166" s="38" t="s">
        <v>321</v>
      </c>
    </row>
    <row r="167" spans="1:5" ht="38.25">
      <c r="A167" t="s">
        <v>55</v>
      </c>
      <c r="E167" s="36" t="s">
        <v>311</v>
      </c>
    </row>
    <row r="168" spans="1:16" ht="12.75">
      <c r="A168" s="25" t="s">
        <v>46</v>
      </c>
      <c s="29" t="s">
        <v>322</v>
      </c>
      <c s="29" t="s">
        <v>323</v>
      </c>
      <c s="25" t="s">
        <v>48</v>
      </c>
      <c s="30" t="s">
        <v>324</v>
      </c>
      <c s="31" t="s">
        <v>50</v>
      </c>
      <c s="32">
        <v>16.8</v>
      </c>
      <c s="33">
        <v>0</v>
      </c>
      <c s="34">
        <f>ROUND(ROUND(H168,2)*ROUND(G168,3),2)</f>
      </c>
      <c s="31" t="s">
        <v>51</v>
      </c>
      <c r="O168">
        <f>(I168*21)/100</f>
      </c>
      <c t="s">
        <v>22</v>
      </c>
    </row>
    <row r="169" spans="1:5" ht="12.75">
      <c r="A169" s="35" t="s">
        <v>52</v>
      </c>
      <c r="E169" s="36" t="s">
        <v>325</v>
      </c>
    </row>
    <row r="170" spans="1:5" ht="12.75">
      <c r="A170" s="37" t="s">
        <v>53</v>
      </c>
      <c r="E170" s="38" t="s">
        <v>326</v>
      </c>
    </row>
    <row r="171" spans="1:5" ht="38.25">
      <c r="A171" t="s">
        <v>55</v>
      </c>
      <c r="E171" s="36" t="s">
        <v>327</v>
      </c>
    </row>
    <row r="172" spans="1:16" ht="12.75">
      <c r="A172" s="25" t="s">
        <v>46</v>
      </c>
      <c s="29" t="s">
        <v>328</v>
      </c>
      <c s="29" t="s">
        <v>329</v>
      </c>
      <c s="25" t="s">
        <v>48</v>
      </c>
      <c s="30" t="s">
        <v>330</v>
      </c>
      <c s="31" t="s">
        <v>50</v>
      </c>
      <c s="32">
        <v>5.76</v>
      </c>
      <c s="33">
        <v>0</v>
      </c>
      <c s="34">
        <f>ROUND(ROUND(H172,2)*ROUND(G172,3),2)</f>
      </c>
      <c s="31" t="s">
        <v>51</v>
      </c>
      <c r="O172">
        <f>(I172*21)/100</f>
      </c>
      <c t="s">
        <v>22</v>
      </c>
    </row>
    <row r="173" spans="1:5" ht="12.75">
      <c r="A173" s="35" t="s">
        <v>52</v>
      </c>
      <c r="E173" s="36" t="s">
        <v>331</v>
      </c>
    </row>
    <row r="174" spans="1:5" ht="12.75">
      <c r="A174" s="37" t="s">
        <v>53</v>
      </c>
      <c r="E174" s="38" t="s">
        <v>332</v>
      </c>
    </row>
    <row r="175" spans="1:5" ht="293.25">
      <c r="A175" t="s">
        <v>55</v>
      </c>
      <c r="E175" s="36" t="s">
        <v>333</v>
      </c>
    </row>
    <row r="176" spans="1:16" ht="12.75">
      <c r="A176" s="25" t="s">
        <v>46</v>
      </c>
      <c s="29" t="s">
        <v>334</v>
      </c>
      <c s="29" t="s">
        <v>335</v>
      </c>
      <c s="25" t="s">
        <v>48</v>
      </c>
      <c s="30" t="s">
        <v>336</v>
      </c>
      <c s="31" t="s">
        <v>50</v>
      </c>
      <c s="32">
        <v>75.9</v>
      </c>
      <c s="33">
        <v>0</v>
      </c>
      <c s="34">
        <f>ROUND(ROUND(H176,2)*ROUND(G176,3),2)</f>
      </c>
      <c s="31" t="s">
        <v>51</v>
      </c>
      <c r="O176">
        <f>(I176*0)/100</f>
      </c>
      <c t="s">
        <v>26</v>
      </c>
    </row>
    <row r="177" spans="1:5" ht="38.25">
      <c r="A177" s="35" t="s">
        <v>52</v>
      </c>
      <c r="E177" s="36" t="s">
        <v>337</v>
      </c>
    </row>
    <row r="178" spans="1:5" ht="12.75">
      <c r="A178" s="37" t="s">
        <v>53</v>
      </c>
      <c r="E178" s="38" t="s">
        <v>338</v>
      </c>
    </row>
    <row r="179" spans="1:5" ht="51">
      <c r="A179" t="s">
        <v>55</v>
      </c>
      <c r="E179" s="36" t="s">
        <v>339</v>
      </c>
    </row>
    <row r="180" spans="1:16" ht="12.75">
      <c r="A180" s="25" t="s">
        <v>46</v>
      </c>
      <c s="29" t="s">
        <v>340</v>
      </c>
      <c s="29" t="s">
        <v>341</v>
      </c>
      <c s="25" t="s">
        <v>48</v>
      </c>
      <c s="30" t="s">
        <v>342</v>
      </c>
      <c s="31" t="s">
        <v>50</v>
      </c>
      <c s="32">
        <v>30.61</v>
      </c>
      <c s="33">
        <v>0</v>
      </c>
      <c s="34">
        <f>ROUND(ROUND(H180,2)*ROUND(G180,3),2)</f>
      </c>
      <c s="31" t="s">
        <v>51</v>
      </c>
      <c r="O180">
        <f>(I180*21)/100</f>
      </c>
      <c t="s">
        <v>22</v>
      </c>
    </row>
    <row r="181" spans="1:5" ht="25.5">
      <c r="A181" s="35" t="s">
        <v>52</v>
      </c>
      <c r="E181" s="36" t="s">
        <v>343</v>
      </c>
    </row>
    <row r="182" spans="1:5" ht="114.75">
      <c r="A182" s="37" t="s">
        <v>53</v>
      </c>
      <c r="E182" s="38" t="s">
        <v>344</v>
      </c>
    </row>
    <row r="183" spans="1:5" ht="102">
      <c r="A183" t="s">
        <v>55</v>
      </c>
      <c r="E183" s="36" t="s">
        <v>345</v>
      </c>
    </row>
    <row r="184" spans="1:16" ht="12.75">
      <c r="A184" s="25" t="s">
        <v>46</v>
      </c>
      <c s="29" t="s">
        <v>346</v>
      </c>
      <c s="29" t="s">
        <v>347</v>
      </c>
      <c s="25" t="s">
        <v>48</v>
      </c>
      <c s="30" t="s">
        <v>348</v>
      </c>
      <c s="31" t="s">
        <v>50</v>
      </c>
      <c s="32">
        <v>4.032</v>
      </c>
      <c s="33">
        <v>0</v>
      </c>
      <c s="34">
        <f>ROUND(ROUND(H184,2)*ROUND(G184,3),2)</f>
      </c>
      <c s="31" t="s">
        <v>51</v>
      </c>
      <c r="O184">
        <f>(I184*21)/100</f>
      </c>
      <c t="s">
        <v>22</v>
      </c>
    </row>
    <row r="185" spans="1:5" ht="12.75">
      <c r="A185" s="35" t="s">
        <v>52</v>
      </c>
      <c r="E185" s="36" t="s">
        <v>349</v>
      </c>
    </row>
    <row r="186" spans="1:5" ht="12.75">
      <c r="A186" s="37" t="s">
        <v>53</v>
      </c>
      <c r="E186" s="38" t="s">
        <v>350</v>
      </c>
    </row>
    <row r="187" spans="1:5" ht="357">
      <c r="A187" t="s">
        <v>55</v>
      </c>
      <c r="E187" s="36" t="s">
        <v>351</v>
      </c>
    </row>
    <row r="188" spans="1:18" ht="12.75" customHeight="1">
      <c r="A188" s="6" t="s">
        <v>44</v>
      </c>
      <c s="6"/>
      <c s="41" t="s">
        <v>34</v>
      </c>
      <c s="6"/>
      <c s="27" t="s">
        <v>352</v>
      </c>
      <c s="6"/>
      <c s="6"/>
      <c s="6"/>
      <c s="42">
        <f>0+Q188</f>
      </c>
      <c s="6"/>
      <c r="O188">
        <f>0+R188</f>
      </c>
      <c r="Q188">
        <f>0+I189+I193+I197+I201+I205+I209+I213+I217+I221</f>
      </c>
      <c>
        <f>0+O189+O193+O197+O201+O205+O209+O213+O217+O221</f>
      </c>
    </row>
    <row r="189" spans="1:16" ht="25.5">
      <c r="A189" s="25" t="s">
        <v>46</v>
      </c>
      <c s="29" t="s">
        <v>353</v>
      </c>
      <c s="29" t="s">
        <v>354</v>
      </c>
      <c s="25" t="s">
        <v>48</v>
      </c>
      <c s="30" t="s">
        <v>355</v>
      </c>
      <c s="31" t="s">
        <v>115</v>
      </c>
      <c s="32">
        <v>346.8</v>
      </c>
      <c s="33">
        <v>0</v>
      </c>
      <c s="34">
        <f>ROUND(ROUND(H189,2)*ROUND(G189,3),2)</f>
      </c>
      <c s="31" t="s">
        <v>51</v>
      </c>
      <c r="O189">
        <f>(I189*21)/100</f>
      </c>
      <c t="s">
        <v>22</v>
      </c>
    </row>
    <row r="190" spans="1:5" ht="12.75">
      <c r="A190" s="35" t="s">
        <v>52</v>
      </c>
      <c r="E190" s="36" t="s">
        <v>356</v>
      </c>
    </row>
    <row r="191" spans="1:5" ht="12.75">
      <c r="A191" s="37" t="s">
        <v>53</v>
      </c>
      <c r="E191" s="38" t="s">
        <v>357</v>
      </c>
    </row>
    <row r="192" spans="1:5" ht="51">
      <c r="A192" t="s">
        <v>55</v>
      </c>
      <c r="E192" s="36" t="s">
        <v>358</v>
      </c>
    </row>
    <row r="193" spans="1:16" ht="12.75">
      <c r="A193" s="25" t="s">
        <v>46</v>
      </c>
      <c s="29" t="s">
        <v>359</v>
      </c>
      <c s="29" t="s">
        <v>360</v>
      </c>
      <c s="25" t="s">
        <v>48</v>
      </c>
      <c s="30" t="s">
        <v>361</v>
      </c>
      <c s="31" t="s">
        <v>115</v>
      </c>
      <c s="32">
        <v>479.1</v>
      </c>
      <c s="33">
        <v>0</v>
      </c>
      <c s="34">
        <f>ROUND(ROUND(H193,2)*ROUND(G193,3),2)</f>
      </c>
      <c s="31" t="s">
        <v>51</v>
      </c>
      <c r="O193">
        <f>(I193*21)/100</f>
      </c>
      <c t="s">
        <v>22</v>
      </c>
    </row>
    <row r="194" spans="1:5" ht="38.25">
      <c r="A194" s="35" t="s">
        <v>52</v>
      </c>
      <c r="E194" s="36" t="s">
        <v>362</v>
      </c>
    </row>
    <row r="195" spans="1:5" ht="51">
      <c r="A195" s="37" t="s">
        <v>53</v>
      </c>
      <c r="E195" s="38" t="s">
        <v>363</v>
      </c>
    </row>
    <row r="196" spans="1:5" ht="51">
      <c r="A196" t="s">
        <v>55</v>
      </c>
      <c r="E196" s="36" t="s">
        <v>358</v>
      </c>
    </row>
    <row r="197" spans="1:16" ht="12.75">
      <c r="A197" s="25" t="s">
        <v>46</v>
      </c>
      <c s="29" t="s">
        <v>364</v>
      </c>
      <c s="29" t="s">
        <v>365</v>
      </c>
      <c s="25" t="s">
        <v>48</v>
      </c>
      <c s="30" t="s">
        <v>366</v>
      </c>
      <c s="31" t="s">
        <v>115</v>
      </c>
      <c s="32">
        <v>69.25</v>
      </c>
      <c s="33">
        <v>0</v>
      </c>
      <c s="34">
        <f>ROUND(ROUND(H197,2)*ROUND(G197,3),2)</f>
      </c>
      <c s="31" t="s">
        <v>51</v>
      </c>
      <c r="O197">
        <f>(I197*21)/100</f>
      </c>
      <c t="s">
        <v>22</v>
      </c>
    </row>
    <row r="198" spans="1:5" ht="12.75">
      <c r="A198" s="35" t="s">
        <v>52</v>
      </c>
      <c r="E198" s="36" t="s">
        <v>48</v>
      </c>
    </row>
    <row r="199" spans="1:5" ht="12.75">
      <c r="A199" s="37" t="s">
        <v>53</v>
      </c>
      <c r="E199" s="38" t="s">
        <v>367</v>
      </c>
    </row>
    <row r="200" spans="1:5" ht="102">
      <c r="A200" t="s">
        <v>55</v>
      </c>
      <c r="E200" s="36" t="s">
        <v>368</v>
      </c>
    </row>
    <row r="201" spans="1:16" ht="12.75">
      <c r="A201" s="25" t="s">
        <v>46</v>
      </c>
      <c s="29" t="s">
        <v>369</v>
      </c>
      <c s="29" t="s">
        <v>370</v>
      </c>
      <c s="25" t="s">
        <v>48</v>
      </c>
      <c s="30" t="s">
        <v>371</v>
      </c>
      <c s="31" t="s">
        <v>115</v>
      </c>
      <c s="32">
        <v>346.8</v>
      </c>
      <c s="33">
        <v>0</v>
      </c>
      <c s="34">
        <f>ROUND(ROUND(H201,2)*ROUND(G201,3),2)</f>
      </c>
      <c s="31" t="s">
        <v>51</v>
      </c>
      <c r="O201">
        <f>(I201*21)/100</f>
      </c>
      <c t="s">
        <v>22</v>
      </c>
    </row>
    <row r="202" spans="1:5" ht="12.75">
      <c r="A202" s="35" t="s">
        <v>52</v>
      </c>
      <c r="E202" s="36" t="s">
        <v>372</v>
      </c>
    </row>
    <row r="203" spans="1:5" ht="12.75">
      <c r="A203" s="37" t="s">
        <v>53</v>
      </c>
      <c r="E203" s="38" t="s">
        <v>357</v>
      </c>
    </row>
    <row r="204" spans="1:5" ht="51">
      <c r="A204" t="s">
        <v>55</v>
      </c>
      <c r="E204" s="36" t="s">
        <v>373</v>
      </c>
    </row>
    <row r="205" spans="1:16" ht="12.75">
      <c r="A205" s="25" t="s">
        <v>46</v>
      </c>
      <c s="29" t="s">
        <v>374</v>
      </c>
      <c s="29" t="s">
        <v>375</v>
      </c>
      <c s="25" t="s">
        <v>48</v>
      </c>
      <c s="30" t="s">
        <v>376</v>
      </c>
      <c s="31" t="s">
        <v>115</v>
      </c>
      <c s="32">
        <v>886.95</v>
      </c>
      <c s="33">
        <v>0</v>
      </c>
      <c s="34">
        <f>ROUND(ROUND(H205,2)*ROUND(G205,3),2)</f>
      </c>
      <c s="31" t="s">
        <v>51</v>
      </c>
      <c r="O205">
        <f>(I205*21)/100</f>
      </c>
      <c t="s">
        <v>22</v>
      </c>
    </row>
    <row r="206" spans="1:5" ht="38.25">
      <c r="A206" s="35" t="s">
        <v>52</v>
      </c>
      <c r="E206" s="36" t="s">
        <v>377</v>
      </c>
    </row>
    <row r="207" spans="1:5" ht="63.75">
      <c r="A207" s="37" t="s">
        <v>53</v>
      </c>
      <c r="E207" s="38" t="s">
        <v>378</v>
      </c>
    </row>
    <row r="208" spans="1:5" ht="51">
      <c r="A208" t="s">
        <v>55</v>
      </c>
      <c r="E208" s="36" t="s">
        <v>373</v>
      </c>
    </row>
    <row r="209" spans="1:16" ht="12.75">
      <c r="A209" s="25" t="s">
        <v>46</v>
      </c>
      <c s="29" t="s">
        <v>379</v>
      </c>
      <c s="29" t="s">
        <v>380</v>
      </c>
      <c s="25" t="s">
        <v>48</v>
      </c>
      <c s="30" t="s">
        <v>381</v>
      </c>
      <c s="31" t="s">
        <v>115</v>
      </c>
      <c s="32">
        <v>948.2</v>
      </c>
      <c s="33">
        <v>0</v>
      </c>
      <c s="34">
        <f>ROUND(ROUND(H209,2)*ROUND(G209,3),2)</f>
      </c>
      <c s="31" t="s">
        <v>51</v>
      </c>
      <c r="O209">
        <f>(I209*0)/100</f>
      </c>
      <c t="s">
        <v>26</v>
      </c>
    </row>
    <row r="210" spans="1:5" ht="12.75">
      <c r="A210" s="35" t="s">
        <v>52</v>
      </c>
      <c r="E210" s="36" t="s">
        <v>48</v>
      </c>
    </row>
    <row r="211" spans="1:5" ht="63.75">
      <c r="A211" s="37" t="s">
        <v>53</v>
      </c>
      <c r="E211" s="38" t="s">
        <v>382</v>
      </c>
    </row>
    <row r="212" spans="1:5" ht="140.25">
      <c r="A212" t="s">
        <v>55</v>
      </c>
      <c r="E212" s="36" t="s">
        <v>383</v>
      </c>
    </row>
    <row r="213" spans="1:16" ht="12.75">
      <c r="A213" s="25" t="s">
        <v>46</v>
      </c>
      <c s="29" t="s">
        <v>384</v>
      </c>
      <c s="29" t="s">
        <v>385</v>
      </c>
      <c s="25" t="s">
        <v>48</v>
      </c>
      <c s="30" t="s">
        <v>386</v>
      </c>
      <c s="31" t="s">
        <v>115</v>
      </c>
      <c s="32">
        <v>306</v>
      </c>
      <c s="33">
        <v>0</v>
      </c>
      <c s="34">
        <f>ROUND(ROUND(H213,2)*ROUND(G213,3),2)</f>
      </c>
      <c s="31" t="s">
        <v>51</v>
      </c>
      <c r="O213">
        <f>(I213*0)/100</f>
      </c>
      <c t="s">
        <v>26</v>
      </c>
    </row>
    <row r="214" spans="1:5" ht="12.75">
      <c r="A214" s="35" t="s">
        <v>52</v>
      </c>
      <c r="E214" s="36" t="s">
        <v>48</v>
      </c>
    </row>
    <row r="215" spans="1:5" ht="12.75">
      <c r="A215" s="37" t="s">
        <v>53</v>
      </c>
      <c r="E215" s="38" t="s">
        <v>387</v>
      </c>
    </row>
    <row r="216" spans="1:5" ht="140.25">
      <c r="A216" t="s">
        <v>55</v>
      </c>
      <c r="E216" s="36" t="s">
        <v>383</v>
      </c>
    </row>
    <row r="217" spans="1:16" ht="12.75">
      <c r="A217" s="25" t="s">
        <v>46</v>
      </c>
      <c s="29" t="s">
        <v>388</v>
      </c>
      <c s="29" t="s">
        <v>389</v>
      </c>
      <c s="25" t="s">
        <v>48</v>
      </c>
      <c s="30" t="s">
        <v>390</v>
      </c>
      <c s="31" t="s">
        <v>115</v>
      </c>
      <c s="32">
        <v>331.5</v>
      </c>
      <c s="33">
        <v>0</v>
      </c>
      <c s="34">
        <f>ROUND(ROUND(H217,2)*ROUND(G217,3),2)</f>
      </c>
      <c s="31" t="s">
        <v>51</v>
      </c>
      <c r="O217">
        <f>(I217*21)/100</f>
      </c>
      <c t="s">
        <v>22</v>
      </c>
    </row>
    <row r="218" spans="1:5" ht="12.75">
      <c r="A218" s="35" t="s">
        <v>52</v>
      </c>
      <c r="E218" s="36" t="s">
        <v>391</v>
      </c>
    </row>
    <row r="219" spans="1:5" ht="12.75">
      <c r="A219" s="37" t="s">
        <v>53</v>
      </c>
      <c r="E219" s="38" t="s">
        <v>392</v>
      </c>
    </row>
    <row r="220" spans="1:5" ht="140.25">
      <c r="A220" t="s">
        <v>55</v>
      </c>
      <c r="E220" s="36" t="s">
        <v>383</v>
      </c>
    </row>
    <row r="221" spans="1:16" ht="12.75">
      <c r="A221" s="25" t="s">
        <v>46</v>
      </c>
      <c s="29" t="s">
        <v>393</v>
      </c>
      <c s="29" t="s">
        <v>394</v>
      </c>
      <c s="25" t="s">
        <v>278</v>
      </c>
      <c s="30" t="s">
        <v>395</v>
      </c>
      <c s="31" t="s">
        <v>115</v>
      </c>
      <c s="32">
        <v>21.6</v>
      </c>
      <c s="33">
        <v>0</v>
      </c>
      <c s="34">
        <f>ROUND(ROUND(H221,2)*ROUND(G221,3),2)</f>
      </c>
      <c s="31" t="s">
        <v>51</v>
      </c>
      <c r="O221">
        <f>(I221*21)/100</f>
      </c>
      <c t="s">
        <v>22</v>
      </c>
    </row>
    <row r="222" spans="1:5" ht="25.5">
      <c r="A222" s="35" t="s">
        <v>52</v>
      </c>
      <c r="E222" s="36" t="s">
        <v>396</v>
      </c>
    </row>
    <row r="223" spans="1:5" ht="12.75">
      <c r="A223" s="37" t="s">
        <v>53</v>
      </c>
      <c r="E223" s="38" t="s">
        <v>397</v>
      </c>
    </row>
    <row r="224" spans="1:5" ht="140.25">
      <c r="A224" t="s">
        <v>55</v>
      </c>
      <c r="E224" s="36" t="s">
        <v>383</v>
      </c>
    </row>
    <row r="225" spans="1:18" ht="12.75" customHeight="1">
      <c r="A225" s="6" t="s">
        <v>44</v>
      </c>
      <c s="6"/>
      <c s="41" t="s">
        <v>73</v>
      </c>
      <c s="6"/>
      <c s="27" t="s">
        <v>398</v>
      </c>
      <c s="6"/>
      <c s="6"/>
      <c s="6"/>
      <c s="42">
        <f>0+Q225</f>
      </c>
      <c s="6"/>
      <c r="O225">
        <f>0+R225</f>
      </c>
      <c r="Q225">
        <f>0+I226+I230+I234+I238+I242+I246+I250+I254+I258</f>
      </c>
      <c>
        <f>0+O226+O230+O234+O238+O242+O246+O250+O254+O258</f>
      </c>
    </row>
    <row r="226" spans="1:16" ht="25.5">
      <c r="A226" s="25" t="s">
        <v>46</v>
      </c>
      <c s="29" t="s">
        <v>399</v>
      </c>
      <c s="29" t="s">
        <v>400</v>
      </c>
      <c s="25" t="s">
        <v>48</v>
      </c>
      <c s="30" t="s">
        <v>401</v>
      </c>
      <c s="31" t="s">
        <v>115</v>
      </c>
      <c s="32">
        <v>42.69</v>
      </c>
      <c s="33">
        <v>0</v>
      </c>
      <c s="34">
        <f>ROUND(ROUND(H226,2)*ROUND(G226,3),2)</f>
      </c>
      <c s="31" t="s">
        <v>51</v>
      </c>
      <c r="O226">
        <f>(I226*21)/100</f>
      </c>
      <c t="s">
        <v>22</v>
      </c>
    </row>
    <row r="227" spans="1:5" ht="25.5">
      <c r="A227" s="35" t="s">
        <v>52</v>
      </c>
      <c r="E227" s="36" t="s">
        <v>402</v>
      </c>
    </row>
    <row r="228" spans="1:5" ht="63.75">
      <c r="A228" s="37" t="s">
        <v>53</v>
      </c>
      <c r="E228" s="38" t="s">
        <v>403</v>
      </c>
    </row>
    <row r="229" spans="1:5" ht="191.25">
      <c r="A229" t="s">
        <v>55</v>
      </c>
      <c r="E229" s="36" t="s">
        <v>404</v>
      </c>
    </row>
    <row r="230" spans="1:16" ht="12.75">
      <c r="A230" s="25" t="s">
        <v>46</v>
      </c>
      <c s="29" t="s">
        <v>405</v>
      </c>
      <c s="29" t="s">
        <v>406</v>
      </c>
      <c s="25" t="s">
        <v>48</v>
      </c>
      <c s="30" t="s">
        <v>407</v>
      </c>
      <c s="31" t="s">
        <v>115</v>
      </c>
      <c s="32">
        <v>65.4</v>
      </c>
      <c s="33">
        <v>0</v>
      </c>
      <c s="34">
        <f>ROUND(ROUND(H230,2)*ROUND(G230,3),2)</f>
      </c>
      <c s="31" t="s">
        <v>51</v>
      </c>
      <c r="O230">
        <f>(I230*21)/100</f>
      </c>
      <c t="s">
        <v>22</v>
      </c>
    </row>
    <row r="231" spans="1:5" ht="12.75">
      <c r="A231" s="35" t="s">
        <v>52</v>
      </c>
      <c r="E231" s="36" t="s">
        <v>408</v>
      </c>
    </row>
    <row r="232" spans="1:5" ht="51">
      <c r="A232" s="37" t="s">
        <v>53</v>
      </c>
      <c r="E232" s="38" t="s">
        <v>409</v>
      </c>
    </row>
    <row r="233" spans="1:5" ht="191.25">
      <c r="A233" t="s">
        <v>55</v>
      </c>
      <c r="E233" s="36" t="s">
        <v>404</v>
      </c>
    </row>
    <row r="234" spans="1:16" ht="12.75">
      <c r="A234" s="25" t="s">
        <v>46</v>
      </c>
      <c s="29" t="s">
        <v>410</v>
      </c>
      <c s="29" t="s">
        <v>411</v>
      </c>
      <c s="25" t="s">
        <v>48</v>
      </c>
      <c s="30" t="s">
        <v>412</v>
      </c>
      <c s="31" t="s">
        <v>115</v>
      </c>
      <c s="32">
        <v>25.56</v>
      </c>
      <c s="33">
        <v>0</v>
      </c>
      <c s="34">
        <f>ROUND(ROUND(H234,2)*ROUND(G234,3),2)</f>
      </c>
      <c s="31" t="s">
        <v>51</v>
      </c>
      <c r="O234">
        <f>(I234*21)/100</f>
      </c>
      <c t="s">
        <v>22</v>
      </c>
    </row>
    <row r="235" spans="1:5" ht="25.5">
      <c r="A235" s="35" t="s">
        <v>52</v>
      </c>
      <c r="E235" s="36" t="s">
        <v>413</v>
      </c>
    </row>
    <row r="236" spans="1:5" ht="12.75">
      <c r="A236" s="37" t="s">
        <v>53</v>
      </c>
      <c r="E236" s="38" t="s">
        <v>414</v>
      </c>
    </row>
    <row r="237" spans="1:5" ht="204">
      <c r="A237" t="s">
        <v>55</v>
      </c>
      <c r="E237" s="36" t="s">
        <v>415</v>
      </c>
    </row>
    <row r="238" spans="1:16" ht="12.75">
      <c r="A238" s="25" t="s">
        <v>46</v>
      </c>
      <c s="29" t="s">
        <v>416</v>
      </c>
      <c s="29" t="s">
        <v>417</v>
      </c>
      <c s="25" t="s">
        <v>48</v>
      </c>
      <c s="30" t="s">
        <v>418</v>
      </c>
      <c s="31" t="s">
        <v>115</v>
      </c>
      <c s="32">
        <v>4.32</v>
      </c>
      <c s="33">
        <v>0</v>
      </c>
      <c s="34">
        <f>ROUND(ROUND(H238,2)*ROUND(G238,3),2)</f>
      </c>
      <c s="31" t="s">
        <v>51</v>
      </c>
      <c r="O238">
        <f>(I238*21)/100</f>
      </c>
      <c t="s">
        <v>22</v>
      </c>
    </row>
    <row r="239" spans="1:5" ht="12.75">
      <c r="A239" s="35" t="s">
        <v>52</v>
      </c>
      <c r="E239" s="36" t="s">
        <v>419</v>
      </c>
    </row>
    <row r="240" spans="1:5" ht="12.75">
      <c r="A240" s="37" t="s">
        <v>53</v>
      </c>
      <c r="E240" s="38" t="s">
        <v>420</v>
      </c>
    </row>
    <row r="241" spans="1:5" ht="38.25">
      <c r="A241" t="s">
        <v>55</v>
      </c>
      <c r="E241" s="36" t="s">
        <v>421</v>
      </c>
    </row>
    <row r="242" spans="1:16" ht="12.75">
      <c r="A242" s="25" t="s">
        <v>46</v>
      </c>
      <c s="29" t="s">
        <v>422</v>
      </c>
      <c s="29" t="s">
        <v>423</v>
      </c>
      <c s="25" t="s">
        <v>48</v>
      </c>
      <c s="30" t="s">
        <v>424</v>
      </c>
      <c s="31" t="s">
        <v>115</v>
      </c>
      <c s="32">
        <v>178.55</v>
      </c>
      <c s="33">
        <v>0</v>
      </c>
      <c s="34">
        <f>ROUND(ROUND(H242,2)*ROUND(G242,3),2)</f>
      </c>
      <c s="31" t="s">
        <v>51</v>
      </c>
      <c r="O242">
        <f>(I242*21)/100</f>
      </c>
      <c t="s">
        <v>22</v>
      </c>
    </row>
    <row r="243" spans="1:5" ht="12.75">
      <c r="A243" s="35" t="s">
        <v>52</v>
      </c>
      <c r="E243" s="36" t="s">
        <v>425</v>
      </c>
    </row>
    <row r="244" spans="1:5" ht="178.5">
      <c r="A244" s="37" t="s">
        <v>53</v>
      </c>
      <c r="E244" s="38" t="s">
        <v>426</v>
      </c>
    </row>
    <row r="245" spans="1:5" ht="38.25">
      <c r="A245" t="s">
        <v>55</v>
      </c>
      <c r="E245" s="36" t="s">
        <v>421</v>
      </c>
    </row>
    <row r="246" spans="1:16" ht="12.75">
      <c r="A246" s="25" t="s">
        <v>46</v>
      </c>
      <c s="29" t="s">
        <v>427</v>
      </c>
      <c s="29" t="s">
        <v>428</v>
      </c>
      <c s="25" t="s">
        <v>278</v>
      </c>
      <c s="30" t="s">
        <v>429</v>
      </c>
      <c s="31" t="s">
        <v>280</v>
      </c>
      <c s="32">
        <v>5</v>
      </c>
      <c s="33">
        <v>0</v>
      </c>
      <c s="34">
        <f>ROUND(ROUND(H246,2)*ROUND(G246,3),2)</f>
      </c>
      <c s="31"/>
      <c r="O246">
        <f>(I246*0)/100</f>
      </c>
      <c t="s">
        <v>26</v>
      </c>
    </row>
    <row r="247" spans="1:5" ht="12.75">
      <c r="A247" s="35" t="s">
        <v>52</v>
      </c>
      <c r="E247" s="36" t="s">
        <v>430</v>
      </c>
    </row>
    <row r="248" spans="1:5" ht="12.75">
      <c r="A248" s="37" t="s">
        <v>53</v>
      </c>
      <c r="E248" s="38" t="s">
        <v>48</v>
      </c>
    </row>
    <row r="249" spans="1:5" ht="12.75">
      <c r="A249" t="s">
        <v>55</v>
      </c>
      <c r="E249" s="36" t="s">
        <v>431</v>
      </c>
    </row>
    <row r="250" spans="1:16" ht="12.75">
      <c r="A250" s="25" t="s">
        <v>46</v>
      </c>
      <c s="29" t="s">
        <v>432</v>
      </c>
      <c s="29" t="s">
        <v>433</v>
      </c>
      <c s="25" t="s">
        <v>48</v>
      </c>
      <c s="30" t="s">
        <v>434</v>
      </c>
      <c s="31" t="s">
        <v>115</v>
      </c>
      <c s="32">
        <v>9</v>
      </c>
      <c s="33">
        <v>0</v>
      </c>
      <c s="34">
        <f>ROUND(ROUND(H250,2)*ROUND(G250,3),2)</f>
      </c>
      <c s="31"/>
      <c r="O250">
        <f>(I250*0)/100</f>
      </c>
      <c t="s">
        <v>26</v>
      </c>
    </row>
    <row r="251" spans="1:5" ht="51">
      <c r="A251" s="35" t="s">
        <v>52</v>
      </c>
      <c r="E251" s="36" t="s">
        <v>435</v>
      </c>
    </row>
    <row r="252" spans="1:5" ht="12.75">
      <c r="A252" s="37" t="s">
        <v>53</v>
      </c>
      <c r="E252" s="38" t="s">
        <v>436</v>
      </c>
    </row>
    <row r="253" spans="1:5" ht="12.75">
      <c r="A253" t="s">
        <v>55</v>
      </c>
      <c r="E253" s="36" t="s">
        <v>48</v>
      </c>
    </row>
    <row r="254" spans="1:16" ht="12.75">
      <c r="A254" s="25" t="s">
        <v>46</v>
      </c>
      <c s="29" t="s">
        <v>437</v>
      </c>
      <c s="29" t="s">
        <v>438</v>
      </c>
      <c s="25" t="s">
        <v>48</v>
      </c>
      <c s="30" t="s">
        <v>439</v>
      </c>
      <c s="31" t="s">
        <v>115</v>
      </c>
      <c s="32">
        <v>75.456</v>
      </c>
      <c s="33">
        <v>0</v>
      </c>
      <c s="34">
        <f>ROUND(ROUND(H254,2)*ROUND(G254,3),2)</f>
      </c>
      <c s="31" t="s">
        <v>51</v>
      </c>
      <c r="O254">
        <f>(I254*21)/100</f>
      </c>
      <c t="s">
        <v>22</v>
      </c>
    </row>
    <row r="255" spans="1:5" ht="12.75">
      <c r="A255" s="35" t="s">
        <v>52</v>
      </c>
      <c r="E255" s="36" t="s">
        <v>440</v>
      </c>
    </row>
    <row r="256" spans="1:5" ht="12.75">
      <c r="A256" s="37" t="s">
        <v>53</v>
      </c>
      <c r="E256" s="38" t="s">
        <v>441</v>
      </c>
    </row>
    <row r="257" spans="1:5" ht="51">
      <c r="A257" t="s">
        <v>55</v>
      </c>
      <c r="E257" s="36" t="s">
        <v>442</v>
      </c>
    </row>
    <row r="258" spans="1:16" ht="12.75">
      <c r="A258" s="25" t="s">
        <v>46</v>
      </c>
      <c s="29" t="s">
        <v>443</v>
      </c>
      <c s="29" t="s">
        <v>444</v>
      </c>
      <c s="25" t="s">
        <v>48</v>
      </c>
      <c s="30" t="s">
        <v>445</v>
      </c>
      <c s="31" t="s">
        <v>115</v>
      </c>
      <c s="32">
        <v>16.4</v>
      </c>
      <c s="33">
        <v>0</v>
      </c>
      <c s="34">
        <f>ROUND(ROUND(H258,2)*ROUND(G258,3),2)</f>
      </c>
      <c s="31" t="s">
        <v>51</v>
      </c>
      <c r="O258">
        <f>(I258*21)/100</f>
      </c>
      <c t="s">
        <v>22</v>
      </c>
    </row>
    <row r="259" spans="1:5" ht="12.75">
      <c r="A259" s="35" t="s">
        <v>52</v>
      </c>
      <c r="E259" s="36" t="s">
        <v>446</v>
      </c>
    </row>
    <row r="260" spans="1:5" ht="12.75">
      <c r="A260" s="37" t="s">
        <v>53</v>
      </c>
      <c r="E260" s="38" t="s">
        <v>447</v>
      </c>
    </row>
    <row r="261" spans="1:5" ht="51">
      <c r="A261" t="s">
        <v>55</v>
      </c>
      <c r="E261" s="36" t="s">
        <v>442</v>
      </c>
    </row>
    <row r="262" spans="1:18" ht="12.75" customHeight="1">
      <c r="A262" s="6" t="s">
        <v>44</v>
      </c>
      <c s="6"/>
      <c s="41" t="s">
        <v>77</v>
      </c>
      <c s="6"/>
      <c s="27" t="s">
        <v>448</v>
      </c>
      <c s="6"/>
      <c s="6"/>
      <c s="6"/>
      <c s="42">
        <f>0+Q262</f>
      </c>
      <c s="6"/>
      <c r="O262">
        <f>0+R262</f>
      </c>
      <c r="Q262">
        <f>0+I263</f>
      </c>
      <c>
        <f>0+O263</f>
      </c>
    </row>
    <row r="263" spans="1:16" ht="12.75">
      <c r="A263" s="25" t="s">
        <v>46</v>
      </c>
      <c s="29" t="s">
        <v>449</v>
      </c>
      <c s="29" t="s">
        <v>450</v>
      </c>
      <c s="25" t="s">
        <v>48</v>
      </c>
      <c s="30" t="s">
        <v>451</v>
      </c>
      <c s="31" t="s">
        <v>191</v>
      </c>
      <c s="32">
        <v>15</v>
      </c>
      <c s="33">
        <v>0</v>
      </c>
      <c s="34">
        <f>ROUND(ROUND(H263,2)*ROUND(G263,3),2)</f>
      </c>
      <c s="31" t="s">
        <v>51</v>
      </c>
      <c r="O263">
        <f>(I263*21)/100</f>
      </c>
      <c t="s">
        <v>22</v>
      </c>
    </row>
    <row r="264" spans="1:5" ht="25.5">
      <c r="A264" s="35" t="s">
        <v>52</v>
      </c>
      <c r="E264" s="36" t="s">
        <v>452</v>
      </c>
    </row>
    <row r="265" spans="1:5" ht="12.75">
      <c r="A265" s="37" t="s">
        <v>53</v>
      </c>
      <c r="E265" s="38" t="s">
        <v>48</v>
      </c>
    </row>
    <row r="266" spans="1:5" ht="255">
      <c r="A266" t="s">
        <v>55</v>
      </c>
      <c r="E266" s="36" t="s">
        <v>453</v>
      </c>
    </row>
    <row r="267" spans="1:18" ht="12.75" customHeight="1">
      <c r="A267" s="6" t="s">
        <v>44</v>
      </c>
      <c s="6"/>
      <c s="41" t="s">
        <v>39</v>
      </c>
      <c s="6"/>
      <c s="27" t="s">
        <v>454</v>
      </c>
      <c s="6"/>
      <c s="6"/>
      <c s="6"/>
      <c s="42">
        <f>0+Q267</f>
      </c>
      <c s="6"/>
      <c r="O267">
        <f>0+R267</f>
      </c>
      <c r="Q267">
        <f>0+I268+I272+I276+I280+I284+I288+I292+I296+I300+I304+I308+I312+I316+I320+I324+I328+I332+I336+I340+I344+I348+I352+I356+I360+I364+I368+I372+I376+I380</f>
      </c>
      <c>
        <f>0+O268+O272+O276+O280+O284+O288+O292+O296+O300+O304+O308+O312+O316+O320+O324+O328+O332+O336+O340+O344+O348+O352+O356+O360+O364+O368+O372+O376+O380</f>
      </c>
    </row>
    <row r="268" spans="1:16" ht="12.75">
      <c r="A268" s="25" t="s">
        <v>46</v>
      </c>
      <c s="29" t="s">
        <v>455</v>
      </c>
      <c s="29" t="s">
        <v>456</v>
      </c>
      <c s="25" t="s">
        <v>48</v>
      </c>
      <c s="30" t="s">
        <v>457</v>
      </c>
      <c s="31" t="s">
        <v>191</v>
      </c>
      <c s="32">
        <v>19.5</v>
      </c>
      <c s="33">
        <v>0</v>
      </c>
      <c s="34">
        <f>ROUND(ROUND(H268,2)*ROUND(G268,3),2)</f>
      </c>
      <c s="31" t="s">
        <v>51</v>
      </c>
      <c r="O268">
        <f>(I268*21)/100</f>
      </c>
      <c t="s">
        <v>22</v>
      </c>
    </row>
    <row r="269" spans="1:5" ht="12.75">
      <c r="A269" s="35" t="s">
        <v>52</v>
      </c>
      <c r="E269" s="36" t="s">
        <v>458</v>
      </c>
    </row>
    <row r="270" spans="1:5" ht="12.75">
      <c r="A270" s="37" t="s">
        <v>53</v>
      </c>
      <c r="E270" s="38" t="s">
        <v>459</v>
      </c>
    </row>
    <row r="271" spans="1:5" ht="38.25">
      <c r="A271" t="s">
        <v>55</v>
      </c>
      <c r="E271" s="36" t="s">
        <v>460</v>
      </c>
    </row>
    <row r="272" spans="1:16" ht="12.75">
      <c r="A272" s="25" t="s">
        <v>46</v>
      </c>
      <c s="29" t="s">
        <v>461</v>
      </c>
      <c s="29" t="s">
        <v>462</v>
      </c>
      <c s="25" t="s">
        <v>48</v>
      </c>
      <c s="30" t="s">
        <v>463</v>
      </c>
      <c s="31" t="s">
        <v>191</v>
      </c>
      <c s="32">
        <v>27</v>
      </c>
      <c s="33">
        <v>0</v>
      </c>
      <c s="34">
        <f>ROUND(ROUND(H272,2)*ROUND(G272,3),2)</f>
      </c>
      <c s="31" t="s">
        <v>51</v>
      </c>
      <c r="O272">
        <f>(I272*0)/100</f>
      </c>
      <c t="s">
        <v>26</v>
      </c>
    </row>
    <row r="273" spans="1:5" ht="12.75">
      <c r="A273" s="35" t="s">
        <v>52</v>
      </c>
      <c r="E273" s="36" t="s">
        <v>48</v>
      </c>
    </row>
    <row r="274" spans="1:5" ht="12.75">
      <c r="A274" s="37" t="s">
        <v>53</v>
      </c>
      <c r="E274" s="38" t="s">
        <v>464</v>
      </c>
    </row>
    <row r="275" spans="1:5" ht="76.5">
      <c r="A275" t="s">
        <v>55</v>
      </c>
      <c r="E275" s="36" t="s">
        <v>465</v>
      </c>
    </row>
    <row r="276" spans="1:16" ht="12.75">
      <c r="A276" s="25" t="s">
        <v>46</v>
      </c>
      <c s="29" t="s">
        <v>466</v>
      </c>
      <c s="29" t="s">
        <v>467</v>
      </c>
      <c s="25" t="s">
        <v>48</v>
      </c>
      <c s="30" t="s">
        <v>468</v>
      </c>
      <c s="31" t="s">
        <v>191</v>
      </c>
      <c s="32">
        <v>26</v>
      </c>
      <c s="33">
        <v>0</v>
      </c>
      <c s="34">
        <f>ROUND(ROUND(H276,2)*ROUND(G276,3),2)</f>
      </c>
      <c s="31" t="s">
        <v>51</v>
      </c>
      <c r="O276">
        <f>(I276*0)/100</f>
      </c>
      <c t="s">
        <v>26</v>
      </c>
    </row>
    <row r="277" spans="1:5" ht="12.75">
      <c r="A277" s="35" t="s">
        <v>52</v>
      </c>
      <c r="E277" s="36" t="s">
        <v>469</v>
      </c>
    </row>
    <row r="278" spans="1:5" ht="12.75">
      <c r="A278" s="37" t="s">
        <v>53</v>
      </c>
      <c r="E278" s="38" t="s">
        <v>48</v>
      </c>
    </row>
    <row r="279" spans="1:5" ht="38.25">
      <c r="A279" t="s">
        <v>55</v>
      </c>
      <c r="E279" s="36" t="s">
        <v>460</v>
      </c>
    </row>
    <row r="280" spans="1:16" ht="12.75">
      <c r="A280" s="25" t="s">
        <v>46</v>
      </c>
      <c s="29" t="s">
        <v>470</v>
      </c>
      <c s="29" t="s">
        <v>471</v>
      </c>
      <c s="25" t="s">
        <v>48</v>
      </c>
      <c s="30" t="s">
        <v>472</v>
      </c>
      <c s="31" t="s">
        <v>104</v>
      </c>
      <c s="32">
        <v>5</v>
      </c>
      <c s="33">
        <v>0</v>
      </c>
      <c s="34">
        <f>ROUND(ROUND(H280,2)*ROUND(G280,3),2)</f>
      </c>
      <c s="31" t="s">
        <v>51</v>
      </c>
      <c r="O280">
        <f>(I280*0)/100</f>
      </c>
      <c t="s">
        <v>26</v>
      </c>
    </row>
    <row r="281" spans="1:5" ht="12.75">
      <c r="A281" s="35" t="s">
        <v>52</v>
      </c>
      <c r="E281" s="36" t="s">
        <v>48</v>
      </c>
    </row>
    <row r="282" spans="1:5" ht="12.75">
      <c r="A282" s="37" t="s">
        <v>53</v>
      </c>
      <c r="E282" s="38" t="s">
        <v>48</v>
      </c>
    </row>
    <row r="283" spans="1:5" ht="51">
      <c r="A283" t="s">
        <v>55</v>
      </c>
      <c r="E283" s="36" t="s">
        <v>473</v>
      </c>
    </row>
    <row r="284" spans="1:16" ht="12.75">
      <c r="A284" s="25" t="s">
        <v>46</v>
      </c>
      <c s="29" t="s">
        <v>474</v>
      </c>
      <c s="29" t="s">
        <v>475</v>
      </c>
      <c s="25" t="s">
        <v>48</v>
      </c>
      <c s="30" t="s">
        <v>476</v>
      </c>
      <c s="31" t="s">
        <v>104</v>
      </c>
      <c s="32">
        <v>4</v>
      </c>
      <c s="33">
        <v>0</v>
      </c>
      <c s="34">
        <f>ROUND(ROUND(H284,2)*ROUND(G284,3),2)</f>
      </c>
      <c s="31" t="s">
        <v>51</v>
      </c>
      <c r="O284">
        <f>(I284*21)/100</f>
      </c>
      <c t="s">
        <v>22</v>
      </c>
    </row>
    <row r="285" spans="1:5" ht="12.75">
      <c r="A285" s="35" t="s">
        <v>52</v>
      </c>
      <c r="E285" s="36" t="s">
        <v>48</v>
      </c>
    </row>
    <row r="286" spans="1:5" ht="12.75">
      <c r="A286" s="37" t="s">
        <v>53</v>
      </c>
      <c r="E286" s="38" t="s">
        <v>48</v>
      </c>
    </row>
    <row r="287" spans="1:5" ht="38.25">
      <c r="A287" t="s">
        <v>55</v>
      </c>
      <c r="E287" s="36" t="s">
        <v>477</v>
      </c>
    </row>
    <row r="288" spans="1:16" ht="12.75">
      <c r="A288" s="25" t="s">
        <v>46</v>
      </c>
      <c s="29" t="s">
        <v>478</v>
      </c>
      <c s="29" t="s">
        <v>479</v>
      </c>
      <c s="25" t="s">
        <v>48</v>
      </c>
      <c s="30" t="s">
        <v>480</v>
      </c>
      <c s="31" t="s">
        <v>104</v>
      </c>
      <c s="32">
        <v>2</v>
      </c>
      <c s="33">
        <v>0</v>
      </c>
      <c s="34">
        <f>ROUND(ROUND(H288,2)*ROUND(G288,3),2)</f>
      </c>
      <c s="31" t="s">
        <v>51</v>
      </c>
      <c r="O288">
        <f>(I288*21)/100</f>
      </c>
      <c t="s">
        <v>22</v>
      </c>
    </row>
    <row r="289" spans="1:5" ht="25.5">
      <c r="A289" s="35" t="s">
        <v>52</v>
      </c>
      <c r="E289" s="36" t="s">
        <v>481</v>
      </c>
    </row>
    <row r="290" spans="1:5" ht="12.75">
      <c r="A290" s="37" t="s">
        <v>53</v>
      </c>
      <c r="E290" s="38" t="s">
        <v>48</v>
      </c>
    </row>
    <row r="291" spans="1:5" ht="25.5">
      <c r="A291" t="s">
        <v>55</v>
      </c>
      <c r="E291" s="36" t="s">
        <v>482</v>
      </c>
    </row>
    <row r="292" spans="1:16" ht="25.5">
      <c r="A292" s="25" t="s">
        <v>46</v>
      </c>
      <c s="29" t="s">
        <v>483</v>
      </c>
      <c s="29" t="s">
        <v>484</v>
      </c>
      <c s="25" t="s">
        <v>48</v>
      </c>
      <c s="30" t="s">
        <v>485</v>
      </c>
      <c s="31" t="s">
        <v>104</v>
      </c>
      <c s="32">
        <v>27</v>
      </c>
      <c s="33">
        <v>0</v>
      </c>
      <c s="34">
        <f>ROUND(ROUND(H292,2)*ROUND(G292,3),2)</f>
      </c>
      <c s="31" t="s">
        <v>51</v>
      </c>
      <c r="O292">
        <f>(I292*21)/100</f>
      </c>
      <c t="s">
        <v>22</v>
      </c>
    </row>
    <row r="293" spans="1:5" ht="12.75">
      <c r="A293" s="35" t="s">
        <v>52</v>
      </c>
      <c r="E293" s="36" t="s">
        <v>486</v>
      </c>
    </row>
    <row r="294" spans="1:5" ht="12.75">
      <c r="A294" s="37" t="s">
        <v>53</v>
      </c>
      <c r="E294" s="38" t="s">
        <v>48</v>
      </c>
    </row>
    <row r="295" spans="1:5" ht="25.5">
      <c r="A295" t="s">
        <v>55</v>
      </c>
      <c r="E295" s="36" t="s">
        <v>487</v>
      </c>
    </row>
    <row r="296" spans="1:16" ht="12.75">
      <c r="A296" s="25" t="s">
        <v>46</v>
      </c>
      <c s="29" t="s">
        <v>488</v>
      </c>
      <c s="29" t="s">
        <v>489</v>
      </c>
      <c s="25" t="s">
        <v>48</v>
      </c>
      <c s="30" t="s">
        <v>490</v>
      </c>
      <c s="31" t="s">
        <v>104</v>
      </c>
      <c s="32">
        <v>32</v>
      </c>
      <c s="33">
        <v>0</v>
      </c>
      <c s="34">
        <f>ROUND(ROUND(H296,2)*ROUND(G296,3),2)</f>
      </c>
      <c s="31" t="s">
        <v>51</v>
      </c>
      <c r="O296">
        <f>(I296*21)/100</f>
      </c>
      <c t="s">
        <v>22</v>
      </c>
    </row>
    <row r="297" spans="1:5" ht="25.5">
      <c r="A297" s="35" t="s">
        <v>52</v>
      </c>
      <c r="E297" s="36" t="s">
        <v>491</v>
      </c>
    </row>
    <row r="298" spans="1:5" ht="12.75">
      <c r="A298" s="37" t="s">
        <v>53</v>
      </c>
      <c r="E298" s="38" t="s">
        <v>48</v>
      </c>
    </row>
    <row r="299" spans="1:5" ht="25.5">
      <c r="A299" t="s">
        <v>55</v>
      </c>
      <c r="E299" s="36" t="s">
        <v>492</v>
      </c>
    </row>
    <row r="300" spans="1:16" ht="25.5">
      <c r="A300" s="25" t="s">
        <v>46</v>
      </c>
      <c s="29" t="s">
        <v>493</v>
      </c>
      <c s="29" t="s">
        <v>494</v>
      </c>
      <c s="25" t="s">
        <v>48</v>
      </c>
      <c s="30" t="s">
        <v>495</v>
      </c>
      <c s="31" t="s">
        <v>104</v>
      </c>
      <c s="32">
        <v>2</v>
      </c>
      <c s="33">
        <v>0</v>
      </c>
      <c s="34">
        <f>ROUND(ROUND(H300,2)*ROUND(G300,3),2)</f>
      </c>
      <c s="31" t="s">
        <v>51</v>
      </c>
      <c r="O300">
        <f>(I300*0)/100</f>
      </c>
      <c t="s">
        <v>26</v>
      </c>
    </row>
    <row r="301" spans="1:5" ht="12.75">
      <c r="A301" s="35" t="s">
        <v>52</v>
      </c>
      <c r="E301" s="36" t="s">
        <v>496</v>
      </c>
    </row>
    <row r="302" spans="1:5" ht="12.75">
      <c r="A302" s="37" t="s">
        <v>53</v>
      </c>
      <c r="E302" s="38" t="s">
        <v>48</v>
      </c>
    </row>
    <row r="303" spans="1:5" ht="25.5">
      <c r="A303" t="s">
        <v>55</v>
      </c>
      <c r="E303" s="36" t="s">
        <v>487</v>
      </c>
    </row>
    <row r="304" spans="1:16" ht="12.75">
      <c r="A304" s="25" t="s">
        <v>46</v>
      </c>
      <c s="29" t="s">
        <v>497</v>
      </c>
      <c s="29" t="s">
        <v>498</v>
      </c>
      <c s="25" t="s">
        <v>48</v>
      </c>
      <c s="30" t="s">
        <v>499</v>
      </c>
      <c s="31" t="s">
        <v>104</v>
      </c>
      <c s="32">
        <v>25</v>
      </c>
      <c s="33">
        <v>0</v>
      </c>
      <c s="34">
        <f>ROUND(ROUND(H304,2)*ROUND(G304,3),2)</f>
      </c>
      <c s="31" t="s">
        <v>51</v>
      </c>
      <c r="O304">
        <f>(I304*21)/100</f>
      </c>
      <c t="s">
        <v>22</v>
      </c>
    </row>
    <row r="305" spans="1:5" ht="25.5">
      <c r="A305" s="35" t="s">
        <v>52</v>
      </c>
      <c r="E305" s="36" t="s">
        <v>500</v>
      </c>
    </row>
    <row r="306" spans="1:5" ht="12.75">
      <c r="A306" s="37" t="s">
        <v>53</v>
      </c>
      <c r="E306" s="38" t="s">
        <v>48</v>
      </c>
    </row>
    <row r="307" spans="1:5" ht="25.5">
      <c r="A307" t="s">
        <v>55</v>
      </c>
      <c r="E307" s="36" t="s">
        <v>487</v>
      </c>
    </row>
    <row r="308" spans="1:16" ht="12.75">
      <c r="A308" s="25" t="s">
        <v>46</v>
      </c>
      <c s="29" t="s">
        <v>501</v>
      </c>
      <c s="29" t="s">
        <v>502</v>
      </c>
      <c s="25" t="s">
        <v>48</v>
      </c>
      <c s="30" t="s">
        <v>503</v>
      </c>
      <c s="31" t="s">
        <v>104</v>
      </c>
      <c s="32">
        <v>25</v>
      </c>
      <c s="33">
        <v>0</v>
      </c>
      <c s="34">
        <f>ROUND(ROUND(H308,2)*ROUND(G308,3),2)</f>
      </c>
      <c s="31" t="s">
        <v>51</v>
      </c>
      <c r="O308">
        <f>(I308*21)/100</f>
      </c>
      <c t="s">
        <v>22</v>
      </c>
    </row>
    <row r="309" spans="1:5" ht="25.5">
      <c r="A309" s="35" t="s">
        <v>52</v>
      </c>
      <c r="E309" s="36" t="s">
        <v>500</v>
      </c>
    </row>
    <row r="310" spans="1:5" ht="12.75">
      <c r="A310" s="37" t="s">
        <v>53</v>
      </c>
      <c r="E310" s="38" t="s">
        <v>48</v>
      </c>
    </row>
    <row r="311" spans="1:5" ht="25.5">
      <c r="A311" t="s">
        <v>55</v>
      </c>
      <c r="E311" s="36" t="s">
        <v>492</v>
      </c>
    </row>
    <row r="312" spans="1:16" ht="12.75">
      <c r="A312" s="25" t="s">
        <v>46</v>
      </c>
      <c s="29" t="s">
        <v>504</v>
      </c>
      <c s="29" t="s">
        <v>505</v>
      </c>
      <c s="25" t="s">
        <v>48</v>
      </c>
      <c s="30" t="s">
        <v>506</v>
      </c>
      <c s="31" t="s">
        <v>104</v>
      </c>
      <c s="32">
        <v>16</v>
      </c>
      <c s="33">
        <v>0</v>
      </c>
      <c s="34">
        <f>ROUND(ROUND(H312,2)*ROUND(G312,3),2)</f>
      </c>
      <c s="31" t="s">
        <v>51</v>
      </c>
      <c r="O312">
        <f>(I312*0)/100</f>
      </c>
      <c t="s">
        <v>26</v>
      </c>
    </row>
    <row r="313" spans="1:5" ht="12.75">
      <c r="A313" s="35" t="s">
        <v>52</v>
      </c>
      <c r="E313" s="36" t="s">
        <v>507</v>
      </c>
    </row>
    <row r="314" spans="1:5" ht="12.75">
      <c r="A314" s="37" t="s">
        <v>53</v>
      </c>
      <c r="E314" s="38" t="s">
        <v>48</v>
      </c>
    </row>
    <row r="315" spans="1:5" ht="25.5">
      <c r="A315" t="s">
        <v>55</v>
      </c>
      <c r="E315" s="36" t="s">
        <v>487</v>
      </c>
    </row>
    <row r="316" spans="1:16" ht="12.75">
      <c r="A316" s="25" t="s">
        <v>46</v>
      </c>
      <c s="29" t="s">
        <v>508</v>
      </c>
      <c s="29" t="s">
        <v>509</v>
      </c>
      <c s="25" t="s">
        <v>48</v>
      </c>
      <c s="30" t="s">
        <v>510</v>
      </c>
      <c s="31" t="s">
        <v>104</v>
      </c>
      <c s="32">
        <v>16</v>
      </c>
      <c s="33">
        <v>0</v>
      </c>
      <c s="34">
        <f>ROUND(ROUND(H316,2)*ROUND(G316,3),2)</f>
      </c>
      <c s="31" t="s">
        <v>51</v>
      </c>
      <c r="O316">
        <f>(I316*0)/100</f>
      </c>
      <c t="s">
        <v>26</v>
      </c>
    </row>
    <row r="317" spans="1:5" ht="12.75">
      <c r="A317" s="35" t="s">
        <v>52</v>
      </c>
      <c r="E317" s="36" t="s">
        <v>48</v>
      </c>
    </row>
    <row r="318" spans="1:5" ht="12.75">
      <c r="A318" s="37" t="s">
        <v>53</v>
      </c>
      <c r="E318" s="38" t="s">
        <v>48</v>
      </c>
    </row>
    <row r="319" spans="1:5" ht="38.25">
      <c r="A319" t="s">
        <v>55</v>
      </c>
      <c r="E319" s="36" t="s">
        <v>511</v>
      </c>
    </row>
    <row r="320" spans="1:16" ht="12.75">
      <c r="A320" s="25" t="s">
        <v>46</v>
      </c>
      <c s="29" t="s">
        <v>512</v>
      </c>
      <c s="29" t="s">
        <v>513</v>
      </c>
      <c s="25" t="s">
        <v>48</v>
      </c>
      <c s="30" t="s">
        <v>514</v>
      </c>
      <c s="31" t="s">
        <v>104</v>
      </c>
      <c s="32">
        <v>2</v>
      </c>
      <c s="33">
        <v>0</v>
      </c>
      <c s="34">
        <f>ROUND(ROUND(H320,2)*ROUND(G320,3),2)</f>
      </c>
      <c s="31" t="s">
        <v>51</v>
      </c>
      <c r="O320">
        <f>(I320*21)/100</f>
      </c>
      <c t="s">
        <v>22</v>
      </c>
    </row>
    <row r="321" spans="1:5" ht="12.75">
      <c r="A321" s="35" t="s">
        <v>52</v>
      </c>
      <c r="E321" s="36" t="s">
        <v>515</v>
      </c>
    </row>
    <row r="322" spans="1:5" ht="12.75">
      <c r="A322" s="37" t="s">
        <v>53</v>
      </c>
      <c r="E322" s="38" t="s">
        <v>48</v>
      </c>
    </row>
    <row r="323" spans="1:5" ht="25.5">
      <c r="A323" t="s">
        <v>55</v>
      </c>
      <c r="E323" s="36" t="s">
        <v>487</v>
      </c>
    </row>
    <row r="324" spans="1:16" ht="25.5">
      <c r="A324" s="25" t="s">
        <v>46</v>
      </c>
      <c s="29" t="s">
        <v>516</v>
      </c>
      <c s="29" t="s">
        <v>517</v>
      </c>
      <c s="25" t="s">
        <v>48</v>
      </c>
      <c s="30" t="s">
        <v>518</v>
      </c>
      <c s="31" t="s">
        <v>115</v>
      </c>
      <c s="32">
        <v>36</v>
      </c>
      <c s="33">
        <v>0</v>
      </c>
      <c s="34">
        <f>ROUND(ROUND(H324,2)*ROUND(G324,3),2)</f>
      </c>
      <c s="31" t="s">
        <v>51</v>
      </c>
      <c r="O324">
        <f>(I324*21)/100</f>
      </c>
      <c t="s">
        <v>22</v>
      </c>
    </row>
    <row r="325" spans="1:5" ht="12.75">
      <c r="A325" s="35" t="s">
        <v>52</v>
      </c>
      <c r="E325" s="36" t="s">
        <v>519</v>
      </c>
    </row>
    <row r="326" spans="1:5" ht="12.75">
      <c r="A326" s="37" t="s">
        <v>53</v>
      </c>
      <c r="E326" s="38" t="s">
        <v>520</v>
      </c>
    </row>
    <row r="327" spans="1:5" ht="38.25">
      <c r="A327" t="s">
        <v>55</v>
      </c>
      <c r="E327" s="36" t="s">
        <v>521</v>
      </c>
    </row>
    <row r="328" spans="1:16" ht="12.75">
      <c r="A328" s="25" t="s">
        <v>46</v>
      </c>
      <c s="29" t="s">
        <v>522</v>
      </c>
      <c s="29" t="s">
        <v>523</v>
      </c>
      <c s="25" t="s">
        <v>48</v>
      </c>
      <c s="30" t="s">
        <v>524</v>
      </c>
      <c s="31" t="s">
        <v>104</v>
      </c>
      <c s="32">
        <v>2</v>
      </c>
      <c s="33">
        <v>0</v>
      </c>
      <c s="34">
        <f>ROUND(ROUND(H328,2)*ROUND(G328,3),2)</f>
      </c>
      <c s="31" t="s">
        <v>51</v>
      </c>
      <c r="O328">
        <f>(I328*21)/100</f>
      </c>
      <c t="s">
        <v>22</v>
      </c>
    </row>
    <row r="329" spans="1:5" ht="12.75">
      <c r="A329" s="35" t="s">
        <v>52</v>
      </c>
      <c r="E329" s="36" t="s">
        <v>525</v>
      </c>
    </row>
    <row r="330" spans="1:5" ht="12.75">
      <c r="A330" s="37" t="s">
        <v>53</v>
      </c>
      <c r="E330" s="38" t="s">
        <v>48</v>
      </c>
    </row>
    <row r="331" spans="1:5" ht="63.75">
      <c r="A331" t="s">
        <v>55</v>
      </c>
      <c r="E331" s="36" t="s">
        <v>526</v>
      </c>
    </row>
    <row r="332" spans="1:16" ht="12.75">
      <c r="A332" s="25" t="s">
        <v>46</v>
      </c>
      <c s="29" t="s">
        <v>527</v>
      </c>
      <c s="29" t="s">
        <v>528</v>
      </c>
      <c s="25" t="s">
        <v>48</v>
      </c>
      <c s="30" t="s">
        <v>529</v>
      </c>
      <c s="31" t="s">
        <v>104</v>
      </c>
      <c s="32">
        <v>2</v>
      </c>
      <c s="33">
        <v>0</v>
      </c>
      <c s="34">
        <f>ROUND(ROUND(H332,2)*ROUND(G332,3),2)</f>
      </c>
      <c s="31" t="s">
        <v>51</v>
      </c>
      <c r="O332">
        <f>(I332*21)/100</f>
      </c>
      <c t="s">
        <v>22</v>
      </c>
    </row>
    <row r="333" spans="1:5" ht="12.75">
      <c r="A333" s="35" t="s">
        <v>52</v>
      </c>
      <c r="E333" s="36" t="s">
        <v>525</v>
      </c>
    </row>
    <row r="334" spans="1:5" ht="12.75">
      <c r="A334" s="37" t="s">
        <v>53</v>
      </c>
      <c r="E334" s="38" t="s">
        <v>48</v>
      </c>
    </row>
    <row r="335" spans="1:5" ht="25.5">
      <c r="A335" t="s">
        <v>55</v>
      </c>
      <c r="E335" s="36" t="s">
        <v>530</v>
      </c>
    </row>
    <row r="336" spans="1:16" ht="12.75">
      <c r="A336" s="25" t="s">
        <v>46</v>
      </c>
      <c s="29" t="s">
        <v>531</v>
      </c>
      <c s="29" t="s">
        <v>532</v>
      </c>
      <c s="25" t="s">
        <v>48</v>
      </c>
      <c s="30" t="s">
        <v>533</v>
      </c>
      <c s="31" t="s">
        <v>104</v>
      </c>
      <c s="32">
        <v>1</v>
      </c>
      <c s="33">
        <v>0</v>
      </c>
      <c s="34">
        <f>ROUND(ROUND(H336,2)*ROUND(G336,3),2)</f>
      </c>
      <c s="31" t="s">
        <v>51</v>
      </c>
      <c r="O336">
        <f>(I336*0)/100</f>
      </c>
      <c t="s">
        <v>26</v>
      </c>
    </row>
    <row r="337" spans="1:5" ht="12.75">
      <c r="A337" s="35" t="s">
        <v>52</v>
      </c>
      <c r="E337" s="36" t="s">
        <v>48</v>
      </c>
    </row>
    <row r="338" spans="1:5" ht="12.75">
      <c r="A338" s="37" t="s">
        <v>53</v>
      </c>
      <c r="E338" s="38" t="s">
        <v>48</v>
      </c>
    </row>
    <row r="339" spans="1:5" ht="89.25">
      <c r="A339" t="s">
        <v>55</v>
      </c>
      <c r="E339" s="36" t="s">
        <v>534</v>
      </c>
    </row>
    <row r="340" spans="1:16" ht="12.75">
      <c r="A340" s="25" t="s">
        <v>46</v>
      </c>
      <c s="29" t="s">
        <v>535</v>
      </c>
      <c s="29" t="s">
        <v>536</v>
      </c>
      <c s="25" t="s">
        <v>48</v>
      </c>
      <c s="30" t="s">
        <v>537</v>
      </c>
      <c s="31" t="s">
        <v>104</v>
      </c>
      <c s="32">
        <v>2</v>
      </c>
      <c s="33">
        <v>0</v>
      </c>
      <c s="34">
        <f>ROUND(ROUND(H340,2)*ROUND(G340,3),2)</f>
      </c>
      <c s="31" t="s">
        <v>51</v>
      </c>
      <c r="O340">
        <f>(I340*0)/100</f>
      </c>
      <c t="s">
        <v>26</v>
      </c>
    </row>
    <row r="341" spans="1:5" ht="12.75">
      <c r="A341" s="35" t="s">
        <v>52</v>
      </c>
      <c r="E341" s="36" t="s">
        <v>48</v>
      </c>
    </row>
    <row r="342" spans="1:5" ht="12.75">
      <c r="A342" s="37" t="s">
        <v>53</v>
      </c>
      <c r="E342" s="38" t="s">
        <v>48</v>
      </c>
    </row>
    <row r="343" spans="1:5" ht="51">
      <c r="A343" t="s">
        <v>55</v>
      </c>
      <c r="E343" s="36" t="s">
        <v>538</v>
      </c>
    </row>
    <row r="344" spans="1:16" ht="12.75">
      <c r="A344" s="25" t="s">
        <v>46</v>
      </c>
      <c s="29" t="s">
        <v>539</v>
      </c>
      <c s="29" t="s">
        <v>540</v>
      </c>
      <c s="25" t="s">
        <v>48</v>
      </c>
      <c s="30" t="s">
        <v>541</v>
      </c>
      <c s="31" t="s">
        <v>104</v>
      </c>
      <c s="32">
        <v>2</v>
      </c>
      <c s="33">
        <v>0</v>
      </c>
      <c s="34">
        <f>ROUND(ROUND(H344,2)*ROUND(G344,3),2)</f>
      </c>
      <c s="31" t="s">
        <v>51</v>
      </c>
      <c r="O344">
        <f>(I344*21)/100</f>
      </c>
      <c t="s">
        <v>22</v>
      </c>
    </row>
    <row r="345" spans="1:5" ht="12.75">
      <c r="A345" s="35" t="s">
        <v>52</v>
      </c>
      <c r="E345" s="36" t="s">
        <v>542</v>
      </c>
    </row>
    <row r="346" spans="1:5" ht="12.75">
      <c r="A346" s="37" t="s">
        <v>53</v>
      </c>
      <c r="E346" s="38" t="s">
        <v>48</v>
      </c>
    </row>
    <row r="347" spans="1:5" ht="25.5">
      <c r="A347" t="s">
        <v>55</v>
      </c>
      <c r="E347" s="36" t="s">
        <v>530</v>
      </c>
    </row>
    <row r="348" spans="1:16" ht="12.75">
      <c r="A348" s="25" t="s">
        <v>46</v>
      </c>
      <c s="29" t="s">
        <v>543</v>
      </c>
      <c s="29" t="s">
        <v>544</v>
      </c>
      <c s="25" t="s">
        <v>48</v>
      </c>
      <c s="30" t="s">
        <v>545</v>
      </c>
      <c s="31" t="s">
        <v>191</v>
      </c>
      <c s="32">
        <v>64.9</v>
      </c>
      <c s="33">
        <v>0</v>
      </c>
      <c s="34">
        <f>ROUND(ROUND(H348,2)*ROUND(G348,3),2)</f>
      </c>
      <c s="31" t="s">
        <v>51</v>
      </c>
      <c r="O348">
        <f>(I348*21)/100</f>
      </c>
      <c t="s">
        <v>22</v>
      </c>
    </row>
    <row r="349" spans="1:5" ht="12.75">
      <c r="A349" s="35" t="s">
        <v>52</v>
      </c>
      <c r="E349" s="36" t="s">
        <v>546</v>
      </c>
    </row>
    <row r="350" spans="1:5" ht="89.25">
      <c r="A350" s="37" t="s">
        <v>53</v>
      </c>
      <c r="E350" s="38" t="s">
        <v>547</v>
      </c>
    </row>
    <row r="351" spans="1:5" ht="51">
      <c r="A351" t="s">
        <v>55</v>
      </c>
      <c r="E351" s="36" t="s">
        <v>548</v>
      </c>
    </row>
    <row r="352" spans="1:16" ht="12.75">
      <c r="A352" s="25" t="s">
        <v>46</v>
      </c>
      <c s="29" t="s">
        <v>549</v>
      </c>
      <c s="29" t="s">
        <v>550</v>
      </c>
      <c s="25" t="s">
        <v>48</v>
      </c>
      <c s="30" t="s">
        <v>551</v>
      </c>
      <c s="31" t="s">
        <v>191</v>
      </c>
      <c s="32">
        <v>42</v>
      </c>
      <c s="33">
        <v>0</v>
      </c>
      <c s="34">
        <f>ROUND(ROUND(H352,2)*ROUND(G352,3),2)</f>
      </c>
      <c s="31" t="s">
        <v>51</v>
      </c>
      <c r="O352">
        <f>(I352*21)/100</f>
      </c>
      <c t="s">
        <v>22</v>
      </c>
    </row>
    <row r="353" spans="1:5" ht="25.5">
      <c r="A353" s="35" t="s">
        <v>52</v>
      </c>
      <c r="E353" s="36" t="s">
        <v>552</v>
      </c>
    </row>
    <row r="354" spans="1:5" ht="51">
      <c r="A354" s="37" t="s">
        <v>53</v>
      </c>
      <c r="E354" s="38" t="s">
        <v>553</v>
      </c>
    </row>
    <row r="355" spans="1:5" ht="25.5">
      <c r="A355" t="s">
        <v>55</v>
      </c>
      <c r="E355" s="36" t="s">
        <v>554</v>
      </c>
    </row>
    <row r="356" spans="1:16" ht="12.75">
      <c r="A356" s="25" t="s">
        <v>46</v>
      </c>
      <c s="29" t="s">
        <v>555</v>
      </c>
      <c s="29" t="s">
        <v>556</v>
      </c>
      <c s="25" t="s">
        <v>48</v>
      </c>
      <c s="30" t="s">
        <v>557</v>
      </c>
      <c s="31" t="s">
        <v>191</v>
      </c>
      <c s="32">
        <v>68.2</v>
      </c>
      <c s="33">
        <v>0</v>
      </c>
      <c s="34">
        <f>ROUND(ROUND(H356,2)*ROUND(G356,3),2)</f>
      </c>
      <c s="31" t="s">
        <v>51</v>
      </c>
      <c r="O356">
        <f>(I356*21)/100</f>
      </c>
      <c t="s">
        <v>22</v>
      </c>
    </row>
    <row r="357" spans="1:5" ht="12.75">
      <c r="A357" s="35" t="s">
        <v>52</v>
      </c>
      <c r="E357" s="36" t="s">
        <v>48</v>
      </c>
    </row>
    <row r="358" spans="1:5" ht="76.5">
      <c r="A358" s="37" t="s">
        <v>53</v>
      </c>
      <c r="E358" s="38" t="s">
        <v>558</v>
      </c>
    </row>
    <row r="359" spans="1:5" ht="38.25">
      <c r="A359" t="s">
        <v>55</v>
      </c>
      <c r="E359" s="36" t="s">
        <v>559</v>
      </c>
    </row>
    <row r="360" spans="1:16" ht="12.75">
      <c r="A360" s="25" t="s">
        <v>46</v>
      </c>
      <c s="29" t="s">
        <v>560</v>
      </c>
      <c s="29" t="s">
        <v>561</v>
      </c>
      <c s="25" t="s">
        <v>48</v>
      </c>
      <c s="30" t="s">
        <v>562</v>
      </c>
      <c s="31" t="s">
        <v>191</v>
      </c>
      <c s="32">
        <v>26.2</v>
      </c>
      <c s="33">
        <v>0</v>
      </c>
      <c s="34">
        <f>ROUND(ROUND(H360,2)*ROUND(G360,3),2)</f>
      </c>
      <c s="31" t="s">
        <v>51</v>
      </c>
      <c r="O360">
        <f>(I360*21)/100</f>
      </c>
      <c t="s">
        <v>22</v>
      </c>
    </row>
    <row r="361" spans="1:5" ht="12.75">
      <c r="A361" s="35" t="s">
        <v>52</v>
      </c>
      <c r="E361" s="36" t="s">
        <v>563</v>
      </c>
    </row>
    <row r="362" spans="1:5" ht="12.75">
      <c r="A362" s="37" t="s">
        <v>53</v>
      </c>
      <c r="E362" s="38" t="s">
        <v>564</v>
      </c>
    </row>
    <row r="363" spans="1:5" ht="25.5">
      <c r="A363" t="s">
        <v>55</v>
      </c>
      <c r="E363" s="36" t="s">
        <v>565</v>
      </c>
    </row>
    <row r="364" spans="1:16" ht="12.75">
      <c r="A364" s="25" t="s">
        <v>46</v>
      </c>
      <c s="29" t="s">
        <v>566</v>
      </c>
      <c s="29" t="s">
        <v>567</v>
      </c>
      <c s="25" t="s">
        <v>48</v>
      </c>
      <c s="30" t="s">
        <v>568</v>
      </c>
      <c s="31" t="s">
        <v>191</v>
      </c>
      <c s="32">
        <v>2.64</v>
      </c>
      <c s="33">
        <v>0</v>
      </c>
      <c s="34">
        <f>ROUND(ROUND(H364,2)*ROUND(G364,3),2)</f>
      </c>
      <c s="31" t="s">
        <v>51</v>
      </c>
      <c r="O364">
        <f>(I364*21)/100</f>
      </c>
      <c t="s">
        <v>22</v>
      </c>
    </row>
    <row r="365" spans="1:5" ht="38.25">
      <c r="A365" s="35" t="s">
        <v>52</v>
      </c>
      <c r="E365" s="36" t="s">
        <v>569</v>
      </c>
    </row>
    <row r="366" spans="1:5" ht="12.75">
      <c r="A366" s="37" t="s">
        <v>53</v>
      </c>
      <c r="E366" s="38" t="s">
        <v>570</v>
      </c>
    </row>
    <row r="367" spans="1:5" ht="89.25">
      <c r="A367" t="s">
        <v>55</v>
      </c>
      <c r="E367" s="36" t="s">
        <v>571</v>
      </c>
    </row>
    <row r="368" spans="1:16" ht="12.75">
      <c r="A368" s="25" t="s">
        <v>46</v>
      </c>
      <c s="29" t="s">
        <v>572</v>
      </c>
      <c s="29" t="s">
        <v>573</v>
      </c>
      <c s="25" t="s">
        <v>48</v>
      </c>
      <c s="30" t="s">
        <v>574</v>
      </c>
      <c s="31" t="s">
        <v>191</v>
      </c>
      <c s="32">
        <v>38.02</v>
      </c>
      <c s="33">
        <v>0</v>
      </c>
      <c s="34">
        <f>ROUND(ROUND(H368,2)*ROUND(G368,3),2)</f>
      </c>
      <c s="31" t="s">
        <v>51</v>
      </c>
      <c r="O368">
        <f>(I368*0)/100</f>
      </c>
      <c t="s">
        <v>26</v>
      </c>
    </row>
    <row r="369" spans="1:5" ht="12.75">
      <c r="A369" s="35" t="s">
        <v>52</v>
      </c>
      <c r="E369" s="36" t="s">
        <v>48</v>
      </c>
    </row>
    <row r="370" spans="1:5" ht="51">
      <c r="A370" s="37" t="s">
        <v>53</v>
      </c>
      <c r="E370" s="38" t="s">
        <v>575</v>
      </c>
    </row>
    <row r="371" spans="1:5" ht="89.25">
      <c r="A371" t="s">
        <v>55</v>
      </c>
      <c r="E371" s="36" t="s">
        <v>571</v>
      </c>
    </row>
    <row r="372" spans="1:16" ht="12.75">
      <c r="A372" s="25" t="s">
        <v>46</v>
      </c>
      <c s="29" t="s">
        <v>576</v>
      </c>
      <c s="29" t="s">
        <v>577</v>
      </c>
      <c s="25" t="s">
        <v>48</v>
      </c>
      <c s="30" t="s">
        <v>578</v>
      </c>
      <c s="31" t="s">
        <v>104</v>
      </c>
      <c s="32">
        <v>2</v>
      </c>
      <c s="33">
        <v>0</v>
      </c>
      <c s="34">
        <f>ROUND(ROUND(H372,2)*ROUND(G372,3),2)</f>
      </c>
      <c s="31" t="s">
        <v>51</v>
      </c>
      <c r="O372">
        <f>(I372*21)/100</f>
      </c>
      <c t="s">
        <v>22</v>
      </c>
    </row>
    <row r="373" spans="1:5" ht="12.75">
      <c r="A373" s="35" t="s">
        <v>52</v>
      </c>
      <c r="E373" s="36" t="s">
        <v>48</v>
      </c>
    </row>
    <row r="374" spans="1:5" ht="12.75">
      <c r="A374" s="37" t="s">
        <v>53</v>
      </c>
      <c r="E374" s="38" t="s">
        <v>48</v>
      </c>
    </row>
    <row r="375" spans="1:5" ht="38.25">
      <c r="A375" t="s">
        <v>55</v>
      </c>
      <c r="E375" s="36" t="s">
        <v>579</v>
      </c>
    </row>
    <row r="376" spans="1:16" ht="12.75">
      <c r="A376" s="25" t="s">
        <v>46</v>
      </c>
      <c s="29" t="s">
        <v>580</v>
      </c>
      <c s="29" t="s">
        <v>581</v>
      </c>
      <c s="25" t="s">
        <v>48</v>
      </c>
      <c s="30" t="s">
        <v>582</v>
      </c>
      <c s="31" t="s">
        <v>50</v>
      </c>
      <c s="32">
        <v>46.78</v>
      </c>
      <c s="33">
        <v>0</v>
      </c>
      <c s="34">
        <f>ROUND(ROUND(H376,2)*ROUND(G376,3),2)</f>
      </c>
      <c s="31" t="s">
        <v>51</v>
      </c>
      <c r="O376">
        <f>(I376*21)/100</f>
      </c>
      <c t="s">
        <v>22</v>
      </c>
    </row>
    <row r="377" spans="1:5" ht="12.75">
      <c r="A377" s="35" t="s">
        <v>52</v>
      </c>
      <c r="E377" s="36" t="s">
        <v>48</v>
      </c>
    </row>
    <row r="378" spans="1:5" ht="63.75">
      <c r="A378" s="37" t="s">
        <v>53</v>
      </c>
      <c r="E378" s="38" t="s">
        <v>583</v>
      </c>
    </row>
    <row r="379" spans="1:5" ht="102">
      <c r="A379" t="s">
        <v>55</v>
      </c>
      <c r="E379" s="36" t="s">
        <v>584</v>
      </c>
    </row>
    <row r="380" spans="1:16" ht="12.75">
      <c r="A380" s="25" t="s">
        <v>46</v>
      </c>
      <c s="29" t="s">
        <v>585</v>
      </c>
      <c s="29" t="s">
        <v>586</v>
      </c>
      <c s="25" t="s">
        <v>48</v>
      </c>
      <c s="30" t="s">
        <v>587</v>
      </c>
      <c s="31" t="s">
        <v>50</v>
      </c>
      <c s="32">
        <v>22.085</v>
      </c>
      <c s="33">
        <v>0</v>
      </c>
      <c s="34">
        <f>ROUND(ROUND(H380,2)*ROUND(G380,3),2)</f>
      </c>
      <c s="31" t="s">
        <v>51</v>
      </c>
      <c r="O380">
        <f>(I380*21)/100</f>
      </c>
      <c t="s">
        <v>22</v>
      </c>
    </row>
    <row r="381" spans="1:5" ht="25.5">
      <c r="A381" s="35" t="s">
        <v>52</v>
      </c>
      <c r="E381" s="36" t="s">
        <v>588</v>
      </c>
    </row>
    <row r="382" spans="1:5" ht="89.25">
      <c r="A382" s="37" t="s">
        <v>53</v>
      </c>
      <c r="E382" s="38" t="s">
        <v>589</v>
      </c>
    </row>
    <row r="383" spans="1:5" ht="102">
      <c r="A383" t="s">
        <v>55</v>
      </c>
      <c r="E383" s="36" t="s">
        <v>584</v>
      </c>
    </row>
  </sheetData>
  <sheetProtection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